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용도별 전력사용량" sheetId="1" r:id="rId1"/>
    <sheet name="2. 제조업종별 전력사용량" sheetId="2" r:id="rId2"/>
    <sheet name="3. 상수도 보급현황" sheetId="3" r:id="rId3"/>
    <sheet name="4. 상수도관" sheetId="4" r:id="rId4"/>
    <sheet name="5. 급수사용량" sheetId="5" r:id="rId5"/>
    <sheet name="6.급수사용료 부과" sheetId="6" r:id="rId6"/>
    <sheet name="7. 하수도 보급률" sheetId="7" r:id="rId7"/>
    <sheet name="8. 하수관거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8" l="1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O26" i="7"/>
  <c r="J26" i="7"/>
  <c r="F26" i="7"/>
  <c r="D26" i="7" s="1"/>
  <c r="S26" i="7" s="1"/>
  <c r="O25" i="7"/>
  <c r="D25" i="7" s="1"/>
  <c r="S25" i="7" s="1"/>
  <c r="J25" i="7"/>
  <c r="F25" i="7"/>
  <c r="O24" i="7"/>
  <c r="D24" i="7" s="1"/>
  <c r="S24" i="7" s="1"/>
  <c r="J24" i="7"/>
  <c r="F24" i="7"/>
  <c r="O23" i="7"/>
  <c r="J23" i="7"/>
  <c r="F23" i="7"/>
  <c r="D23" i="7" s="1"/>
  <c r="O22" i="7"/>
  <c r="J22" i="7"/>
  <c r="F22" i="7"/>
  <c r="S22" i="7" s="1"/>
  <c r="D22" i="7"/>
  <c r="O21" i="7"/>
  <c r="J21" i="7"/>
  <c r="F21" i="7"/>
  <c r="S21" i="7" s="1"/>
  <c r="D21" i="7"/>
  <c r="S20" i="7"/>
  <c r="O20" i="7"/>
  <c r="J20" i="7"/>
  <c r="F20" i="7"/>
  <c r="D20" i="7"/>
  <c r="O19" i="7"/>
  <c r="D19" i="7" s="1"/>
  <c r="S19" i="7" s="1"/>
  <c r="J19" i="7"/>
  <c r="F19" i="7"/>
  <c r="O18" i="7"/>
  <c r="J18" i="7"/>
  <c r="F18" i="7"/>
  <c r="D18" i="7" s="1"/>
  <c r="S18" i="7" s="1"/>
  <c r="O17" i="7"/>
  <c r="J17" i="7"/>
  <c r="F17" i="7"/>
  <c r="D17" i="7" s="1"/>
  <c r="O16" i="7"/>
  <c r="J16" i="7"/>
  <c r="F16" i="7"/>
  <c r="S16" i="7" s="1"/>
  <c r="D16" i="7"/>
  <c r="O15" i="7"/>
  <c r="J15" i="7"/>
  <c r="F15" i="7"/>
  <c r="S15" i="7" s="1"/>
  <c r="D15" i="7"/>
  <c r="S14" i="7"/>
  <c r="O14" i="7"/>
  <c r="J14" i="7"/>
  <c r="F14" i="7"/>
  <c r="D14" i="7"/>
  <c r="O13" i="7"/>
  <c r="D13" i="7" s="1"/>
  <c r="S13" i="7" s="1"/>
  <c r="J13" i="7"/>
  <c r="F13" i="7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S17" i="7" l="1"/>
  <c r="S23" i="7"/>
  <c r="Y13" i="8" l="1"/>
  <c r="X13" i="8"/>
  <c r="W13" i="8"/>
  <c r="P13" i="8"/>
  <c r="O13" i="8"/>
  <c r="N13" i="8"/>
  <c r="M13" i="8"/>
  <c r="L13" i="8"/>
  <c r="K13" i="8"/>
  <c r="J13" i="8"/>
  <c r="I13" i="8"/>
  <c r="H13" i="8"/>
  <c r="G13" i="8"/>
  <c r="F13" i="8"/>
  <c r="E13" i="8"/>
  <c r="C13" i="8"/>
  <c r="B13" i="8"/>
  <c r="J12" i="7"/>
  <c r="F12" i="7"/>
  <c r="R12" i="7"/>
  <c r="Q12" i="7"/>
  <c r="P12" i="7"/>
  <c r="O12" i="7" s="1"/>
  <c r="N12" i="7"/>
  <c r="M12" i="7"/>
  <c r="L12" i="7"/>
  <c r="K12" i="7"/>
  <c r="I12" i="7"/>
  <c r="H12" i="7"/>
  <c r="G12" i="7"/>
  <c r="E12" i="7"/>
  <c r="D12" i="7"/>
  <c r="C12" i="7"/>
  <c r="G10" i="6"/>
  <c r="F10" i="6"/>
  <c r="E10" i="6"/>
  <c r="D10" i="6"/>
  <c r="C10" i="6"/>
  <c r="B10" i="6"/>
  <c r="G10" i="5"/>
  <c r="F10" i="5"/>
  <c r="E10" i="5"/>
  <c r="D10" i="5"/>
  <c r="C10" i="5"/>
  <c r="B10" i="5"/>
  <c r="K25" i="4"/>
  <c r="G25" i="4"/>
  <c r="C25" i="4"/>
  <c r="K24" i="4"/>
  <c r="G24" i="4"/>
  <c r="C24" i="4"/>
  <c r="K23" i="4"/>
  <c r="G23" i="4"/>
  <c r="C23" i="4"/>
  <c r="K22" i="4"/>
  <c r="G22" i="4"/>
  <c r="C22" i="4"/>
  <c r="K21" i="4"/>
  <c r="G21" i="4"/>
  <c r="B21" i="4" s="1"/>
  <c r="C21" i="4"/>
  <c r="K20" i="4"/>
  <c r="G20" i="4"/>
  <c r="C20" i="4"/>
  <c r="B20" i="4"/>
  <c r="K19" i="4"/>
  <c r="G19" i="4"/>
  <c r="C19" i="4"/>
  <c r="K18" i="4"/>
  <c r="G18" i="4"/>
  <c r="C18" i="4"/>
  <c r="K17" i="4"/>
  <c r="G17" i="4"/>
  <c r="C17" i="4"/>
  <c r="K16" i="4"/>
  <c r="G16" i="4"/>
  <c r="C16" i="4"/>
  <c r="B16" i="4" s="1"/>
  <c r="K15" i="4"/>
  <c r="G15" i="4"/>
  <c r="C15" i="4"/>
  <c r="K14" i="4"/>
  <c r="G14" i="4"/>
  <c r="C14" i="4"/>
  <c r="B14" i="4" s="1"/>
  <c r="K13" i="4"/>
  <c r="K11" i="4" s="1"/>
  <c r="G13" i="4"/>
  <c r="C13" i="4"/>
  <c r="K12" i="4"/>
  <c r="G12" i="4"/>
  <c r="C12" i="4"/>
  <c r="Q11" i="4"/>
  <c r="P11" i="4"/>
  <c r="O11" i="4"/>
  <c r="N11" i="4"/>
  <c r="M11" i="4"/>
  <c r="L11" i="4"/>
  <c r="J11" i="4"/>
  <c r="I11" i="4"/>
  <c r="H11" i="4"/>
  <c r="F11" i="4"/>
  <c r="E11" i="4"/>
  <c r="D11" i="4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H10" i="3"/>
  <c r="F10" i="3"/>
  <c r="E10" i="3"/>
  <c r="C10" i="3"/>
  <c r="B10" i="3"/>
  <c r="D13" i="8" l="1"/>
  <c r="S12" i="7"/>
  <c r="B24" i="4"/>
  <c r="B15" i="4"/>
  <c r="G11" i="4"/>
  <c r="B22" i="4"/>
  <c r="B13" i="4"/>
  <c r="B17" i="4"/>
  <c r="B19" i="4"/>
  <c r="B23" i="4"/>
  <c r="B25" i="4"/>
  <c r="B18" i="4"/>
  <c r="D10" i="3"/>
  <c r="G10" i="3"/>
  <c r="C11" i="4"/>
  <c r="B12" i="4"/>
  <c r="B11" i="4" l="1"/>
  <c r="J25" i="1"/>
  <c r="J24" i="1"/>
  <c r="J23" i="1"/>
  <c r="B23" i="1" s="1"/>
  <c r="I23" i="1" s="1"/>
  <c r="J22" i="1"/>
  <c r="J21" i="1"/>
  <c r="J20" i="1"/>
  <c r="B20" i="1" s="1"/>
  <c r="I20" i="1" s="1"/>
  <c r="J19" i="1"/>
  <c r="J18" i="1"/>
  <c r="J17" i="1"/>
  <c r="B17" i="1"/>
  <c r="I17" i="1" s="1"/>
  <c r="J16" i="1"/>
  <c r="J15" i="1"/>
  <c r="J14" i="1"/>
  <c r="B14" i="1" s="1"/>
  <c r="I14" i="1" s="1"/>
  <c r="P13" i="1"/>
  <c r="N13" i="1"/>
  <c r="L13" i="1"/>
  <c r="H13" i="1"/>
  <c r="F13" i="1"/>
  <c r="D13" i="1"/>
  <c r="B22" i="2"/>
  <c r="B21" i="2"/>
  <c r="B20" i="2"/>
  <c r="B19" i="2"/>
  <c r="B18" i="2"/>
  <c r="B17" i="2"/>
  <c r="B16" i="2"/>
  <c r="B15" i="2"/>
  <c r="B14" i="2"/>
  <c r="B12" i="2"/>
  <c r="B11" i="2"/>
  <c r="I10" i="2"/>
  <c r="H10" i="2"/>
  <c r="G10" i="2"/>
  <c r="F10" i="2"/>
  <c r="E10" i="2"/>
  <c r="D10" i="2"/>
  <c r="C10" i="2"/>
  <c r="B10" i="2" l="1"/>
  <c r="O13" i="1"/>
  <c r="K14" i="1"/>
  <c r="K17" i="1"/>
  <c r="K20" i="1"/>
  <c r="K23" i="1"/>
  <c r="M14" i="1"/>
  <c r="M17" i="1"/>
  <c r="M20" i="1"/>
  <c r="M23" i="1"/>
  <c r="E14" i="1"/>
  <c r="O14" i="1"/>
  <c r="B16" i="1"/>
  <c r="E17" i="1"/>
  <c r="O17" i="1"/>
  <c r="B19" i="1"/>
  <c r="E20" i="1"/>
  <c r="O20" i="1"/>
  <c r="B22" i="1"/>
  <c r="E23" i="1"/>
  <c r="O23" i="1"/>
  <c r="B25" i="1"/>
  <c r="K25" i="1" s="1"/>
  <c r="G14" i="1"/>
  <c r="Q14" i="1"/>
  <c r="G17" i="1"/>
  <c r="Q17" i="1"/>
  <c r="G20" i="1"/>
  <c r="Q20" i="1"/>
  <c r="G23" i="1"/>
  <c r="Q23" i="1"/>
  <c r="J13" i="1"/>
  <c r="B15" i="1"/>
  <c r="K15" i="1" s="1"/>
  <c r="B18" i="1"/>
  <c r="B21" i="1"/>
  <c r="B24" i="1"/>
  <c r="K24" i="1" s="1"/>
  <c r="Q16" i="1" l="1"/>
  <c r="G16" i="1"/>
  <c r="O16" i="1"/>
  <c r="E16" i="1"/>
  <c r="M16" i="1"/>
  <c r="I16" i="1"/>
  <c r="K16" i="1"/>
  <c r="Q22" i="1"/>
  <c r="G22" i="1"/>
  <c r="O22" i="1"/>
  <c r="E22" i="1"/>
  <c r="M22" i="1"/>
  <c r="I22" i="1"/>
  <c r="M24" i="1"/>
  <c r="I24" i="1"/>
  <c r="Q24" i="1"/>
  <c r="G24" i="1"/>
  <c r="O24" i="1"/>
  <c r="E24" i="1"/>
  <c r="C20" i="1"/>
  <c r="C14" i="1"/>
  <c r="K22" i="1"/>
  <c r="Q25" i="1"/>
  <c r="G25" i="1"/>
  <c r="O25" i="1"/>
  <c r="E25" i="1"/>
  <c r="M25" i="1"/>
  <c r="I25" i="1"/>
  <c r="M21" i="1"/>
  <c r="I21" i="1"/>
  <c r="Q21" i="1"/>
  <c r="G21" i="1"/>
  <c r="O21" i="1"/>
  <c r="E21" i="1"/>
  <c r="Q19" i="1"/>
  <c r="G19" i="1"/>
  <c r="O19" i="1"/>
  <c r="E19" i="1"/>
  <c r="M19" i="1"/>
  <c r="I19" i="1"/>
  <c r="M18" i="1"/>
  <c r="I18" i="1"/>
  <c r="Q18" i="1"/>
  <c r="G18" i="1"/>
  <c r="O18" i="1"/>
  <c r="E18" i="1"/>
  <c r="K19" i="1"/>
  <c r="B13" i="1"/>
  <c r="M15" i="1"/>
  <c r="I15" i="1"/>
  <c r="Q15" i="1"/>
  <c r="G15" i="1"/>
  <c r="O15" i="1"/>
  <c r="E15" i="1"/>
  <c r="C23" i="1"/>
  <c r="C17" i="1"/>
  <c r="K18" i="1"/>
  <c r="K21" i="1"/>
  <c r="C19" i="1" l="1"/>
  <c r="C25" i="1"/>
  <c r="C22" i="1"/>
  <c r="C18" i="1"/>
  <c r="C21" i="1"/>
  <c r="C16" i="1"/>
  <c r="C24" i="1"/>
  <c r="C15" i="1"/>
  <c r="I13" i="1"/>
  <c r="Q13" i="1"/>
  <c r="E13" i="1"/>
  <c r="M13" i="1"/>
  <c r="G13" i="1"/>
  <c r="K13" i="1"/>
  <c r="C13" i="1" l="1"/>
</calcChain>
</file>

<file path=xl/sharedStrings.xml><?xml version="1.0" encoding="utf-8"?>
<sst xmlns="http://schemas.openxmlformats.org/spreadsheetml/2006/main" count="298" uniqueCount="216">
  <si>
    <t>Ⅷ. 전기·가스·수도  Electricity · Gas · Water-Supply</t>
  </si>
  <si>
    <t>(단위 : MWh)</t>
    <phoneticPr fontId="8" type="noConversion"/>
  </si>
  <si>
    <t>Unit : MWh</t>
    <phoneticPr fontId="6" type="noConversion"/>
  </si>
  <si>
    <t>합  계
Total</t>
    <phoneticPr fontId="6" type="noConversion"/>
  </si>
  <si>
    <t>점유율(%)
Share of total (%)</t>
    <phoneticPr fontId="6" type="noConversion"/>
  </si>
  <si>
    <t>농림수산업
Agriculture, forestry and fishing</t>
    <phoneticPr fontId="6" type="noConversion"/>
  </si>
  <si>
    <t>광 업
Mining</t>
    <phoneticPr fontId="6" type="noConversion"/>
  </si>
  <si>
    <t>제조업
Manufacturing</t>
    <phoneticPr fontId="6" type="noConversion"/>
  </si>
  <si>
    <t>1월</t>
    <phoneticPr fontId="6" type="noConversion"/>
  </si>
  <si>
    <t>2월</t>
    <phoneticPr fontId="6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</si>
  <si>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</si>
  <si>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</si>
  <si>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</si>
  <si>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</si>
  <si>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</si>
  <si>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</si>
  <si>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</si>
  <si>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</si>
  <si>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</si>
  <si>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</si>
  <si>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 신안지사</t>
    <phoneticPr fontId="6" type="noConversion"/>
  </si>
  <si>
    <t>Source : Korea Electric Power Corporation</t>
    <phoneticPr fontId="8" type="noConversion"/>
  </si>
  <si>
    <r>
      <t xml:space="preserve">2. 제조업종별 전력사용량  </t>
    </r>
    <r>
      <rPr>
        <b/>
        <sz val="12"/>
        <color theme="1"/>
        <rFont val="굴림"/>
        <family val="3"/>
        <charset val="129"/>
      </rPr>
      <t>Electric Power Consumption by Industry Type</t>
    </r>
    <phoneticPr fontId="6" type="noConversion"/>
  </si>
  <si>
    <t xml:space="preserve">        구분
연도별      월   별</t>
    <phoneticPr fontId="6" type="noConversion"/>
  </si>
  <si>
    <t>음식료품 및
담배제조업
Food beverage &amp; Tobacco</t>
    <phoneticPr fontId="6" type="noConversion"/>
  </si>
  <si>
    <t>나무및나무
제품제조업
가 구 포 함
Furniture and n.e.c. manufacturing</t>
    <phoneticPr fontId="6" type="noConversion"/>
  </si>
  <si>
    <t>기     타
제 조 업
Other manufacturing</t>
    <phoneticPr fontId="6" type="noConversion"/>
  </si>
  <si>
    <t>2월</t>
  </si>
  <si>
    <t xml:space="preserve">급수인구
Population with water supply </t>
    <phoneticPr fontId="4" type="noConversion"/>
  </si>
  <si>
    <t>시설용량(㎥ /일)
Water supply capacity(㎥/day)</t>
    <phoneticPr fontId="4" type="noConversion"/>
  </si>
  <si>
    <t>임  자</t>
    <phoneticPr fontId="6" type="noConversion"/>
  </si>
  <si>
    <t>자  은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</si>
  <si>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</si>
  <si>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</si>
  <si>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</si>
  <si>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</si>
  <si>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</si>
  <si>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안  좌</t>
    <phoneticPr fontId="6" type="noConversion"/>
  </si>
  <si>
    <t>Source : Waterworks Office</t>
    <phoneticPr fontId="8" type="noConversion"/>
  </si>
  <si>
    <t xml:space="preserve"> </t>
    <phoneticPr fontId="22" type="noConversion"/>
  </si>
  <si>
    <t>4. 상수도관  Water Supply Pipes</t>
    <phoneticPr fontId="6" type="noConversion"/>
  </si>
  <si>
    <t>(단위 :  m)</t>
    <phoneticPr fontId="8" type="noConversion"/>
  </si>
  <si>
    <t>Unit : m</t>
    <phoneticPr fontId="6" type="noConversion"/>
  </si>
  <si>
    <t xml:space="preserve">       구분
연도별
읍면별</t>
    <phoneticPr fontId="6" type="noConversion"/>
  </si>
  <si>
    <t xml:space="preserve">배 수 관   Water drain pipe </t>
    <phoneticPr fontId="6" type="noConversion"/>
  </si>
  <si>
    <t>계
Total</t>
    <phoneticPr fontId="6" type="noConversion"/>
  </si>
  <si>
    <t>주철관
Cast iron</t>
    <phoneticPr fontId="6" type="noConversion"/>
  </si>
  <si>
    <t>아연도강관
Galva nized steel</t>
    <phoneticPr fontId="6" type="noConversion"/>
  </si>
  <si>
    <t>동관
Copper</t>
    <phoneticPr fontId="6" type="noConversion"/>
  </si>
  <si>
    <t xml:space="preserve">스텐레스관
Stainless </t>
    <phoneticPr fontId="6" type="noConversion"/>
  </si>
  <si>
    <t>합성수지관
Plastic</t>
    <phoneticPr fontId="6" type="noConversion"/>
  </si>
  <si>
    <t>기타
Others</t>
    <phoneticPr fontId="6" type="noConversion"/>
  </si>
  <si>
    <t>지  도</t>
    <phoneticPr fontId="6" type="noConversion"/>
  </si>
  <si>
    <t>압  해</t>
    <phoneticPr fontId="6" type="noConversion"/>
  </si>
  <si>
    <t>자료 : 상하수도사업소</t>
    <phoneticPr fontId="6" type="noConversion"/>
  </si>
  <si>
    <t>5. 급수사용량  Water Consumption by Use</t>
    <phoneticPr fontId="4" type="noConversion"/>
  </si>
  <si>
    <t>(단위 : ㎥)</t>
    <phoneticPr fontId="8" type="noConversion"/>
  </si>
  <si>
    <t xml:space="preserve">       구분
연도별
읍면별</t>
    <phoneticPr fontId="4" type="noConversion"/>
  </si>
  <si>
    <t>합  계
Total</t>
    <phoneticPr fontId="4" type="noConversion"/>
  </si>
  <si>
    <t>일 반 용
General</t>
    <phoneticPr fontId="4" type="noConversion"/>
  </si>
  <si>
    <t xml:space="preserve">욕탕용
Bathhouse </t>
    <phoneticPr fontId="4" type="noConversion"/>
  </si>
  <si>
    <t>기타
(산업용)
Others</t>
    <phoneticPr fontId="4" type="noConversion"/>
  </si>
  <si>
    <t>6. 급수사용료 부과  Water Usage Charges</t>
    <phoneticPr fontId="4" type="noConversion"/>
  </si>
  <si>
    <t xml:space="preserve">       구분
연도별
읍면별</t>
    <phoneticPr fontId="6" type="noConversion"/>
  </si>
  <si>
    <t>공공용
Public</t>
    <phoneticPr fontId="6" type="noConversion"/>
  </si>
  <si>
    <t>증  도</t>
    <phoneticPr fontId="6" type="noConversion"/>
  </si>
  <si>
    <t>장  산</t>
    <phoneticPr fontId="6" type="noConversion"/>
  </si>
  <si>
    <t>연안</t>
  </si>
  <si>
    <t>지  도</t>
  </si>
  <si>
    <t>연안</t>
    <phoneticPr fontId="22" type="noConversion"/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</si>
  <si>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</si>
  <si>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</si>
  <si>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</si>
  <si>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</si>
  <si>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</si>
  <si>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</si>
  <si>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</si>
  <si>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</si>
  <si>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</si>
  <si>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</si>
  <si>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</si>
  <si>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</si>
  <si>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우·오수 받이(개소)
Rain·Waste water inlet (number)</t>
    <phoneticPr fontId="6" type="noConversion"/>
  </si>
  <si>
    <t>토실·토구(개소)
Sewer outlet (number)</t>
    <phoneticPr fontId="6" type="noConversion"/>
  </si>
  <si>
    <t>계획면적(㎢)
Planned area</t>
    <phoneticPr fontId="6" type="noConversion"/>
  </si>
  <si>
    <t>계획연장
Planned length</t>
    <phoneticPr fontId="6" type="noConversion"/>
  </si>
  <si>
    <t>시설연장
Constructed length</t>
    <phoneticPr fontId="6" type="noConversion"/>
  </si>
  <si>
    <t>암 거 Culvert</t>
    <phoneticPr fontId="6" type="noConversion"/>
  </si>
  <si>
    <t>우수관거 Rain water pipe line</t>
    <phoneticPr fontId="6" type="noConversion"/>
  </si>
  <si>
    <t>암 거  Culvert</t>
    <phoneticPr fontId="6" type="noConversion"/>
  </si>
  <si>
    <t>암거 Culvert</t>
    <phoneticPr fontId="6" type="noConversion"/>
  </si>
  <si>
    <t>Unit : MWh</t>
    <phoneticPr fontId="6" type="noConversion"/>
  </si>
  <si>
    <t>섬유의복 및
가 죽 산 업
Textiles &amp; Leathers</t>
    <phoneticPr fontId="6" type="noConversion"/>
  </si>
  <si>
    <t>화학물과학화학섬유
석탄고무및플라스틱
제 품 제 조 업
Chemicals &amp; Coals, Rubbers &amp; Plastics</t>
    <phoneticPr fontId="6" type="noConversion"/>
  </si>
  <si>
    <t>비금속광물
제   조   업
(석유 및 석탄제조제외)
Non metalic minerals</t>
    <phoneticPr fontId="6" type="noConversion"/>
  </si>
  <si>
    <t>조립금속 제품기계 및 장비제조업
Assembling metals &amp; Mechanical product &amp; Equipment manufacturing</t>
    <phoneticPr fontId="6" type="noConversion"/>
  </si>
  <si>
    <t>자료 : 한국전력공사 신안지사</t>
    <phoneticPr fontId="6" type="noConversion"/>
  </si>
  <si>
    <t>1. 용도별 전력사용량  Electric Power Consumption by Use</t>
    <phoneticPr fontId="6" type="noConversion"/>
  </si>
  <si>
    <t xml:space="preserve">   구분
연도별
월   별</t>
    <phoneticPr fontId="6" type="noConversion"/>
  </si>
  <si>
    <t>합  계
Total</t>
    <phoneticPr fontId="6" type="noConversion"/>
  </si>
  <si>
    <t xml:space="preserve">가 정 용
Residential </t>
    <phoneticPr fontId="6" type="noConversion"/>
  </si>
  <si>
    <t>공 공 용 Public</t>
    <phoneticPr fontId="6" type="noConversion"/>
  </si>
  <si>
    <t>서 비 스 업 Service</t>
    <phoneticPr fontId="6" type="noConversion"/>
  </si>
  <si>
    <t>산          업          용 Industry</t>
    <phoneticPr fontId="6" type="noConversion"/>
  </si>
  <si>
    <t>점유율(%)
Share of total (%)</t>
    <phoneticPr fontId="6" type="noConversion"/>
  </si>
  <si>
    <t>점유율(%)
Share of total (%)</t>
    <phoneticPr fontId="6" type="noConversion"/>
  </si>
  <si>
    <t>소  계
Total</t>
    <phoneticPr fontId="6" type="noConversion"/>
  </si>
  <si>
    <t>1월</t>
    <phoneticPr fontId="6" type="noConversion"/>
  </si>
  <si>
    <t>3. 상수도 보급현황  Water Supply Service</t>
    <phoneticPr fontId="4" type="noConversion"/>
  </si>
  <si>
    <t>(단위 : 명, 개별)</t>
    <phoneticPr fontId="8" type="noConversion"/>
  </si>
  <si>
    <t>Unit : person, unless otherwise specified</t>
    <phoneticPr fontId="4" type="noConversion"/>
  </si>
  <si>
    <t>총인구
Population</t>
    <phoneticPr fontId="4" type="noConversion"/>
  </si>
  <si>
    <t>보급률(%)
Water supply rate (%)</t>
    <phoneticPr fontId="4" type="noConversion"/>
  </si>
  <si>
    <t>급수량(㎥ /일)
Amount of water supplied (㎥/day)</t>
    <phoneticPr fontId="4" type="noConversion"/>
  </si>
  <si>
    <t>1일 1인당
급수량(ℓ)
Daily water supply per person(ℓ)</t>
    <phoneticPr fontId="4" type="noConversion"/>
  </si>
  <si>
    <t>급수전수(개)
Number of faucets(number)</t>
    <phoneticPr fontId="4" type="noConversion"/>
  </si>
  <si>
    <t>지  도</t>
    <phoneticPr fontId="6" type="noConversion"/>
  </si>
  <si>
    <t>자  은</t>
    <phoneticPr fontId="6" type="noConversion"/>
  </si>
  <si>
    <t>도  초</t>
    <phoneticPr fontId="6" type="noConversion"/>
  </si>
  <si>
    <t>흑  산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</si>
  <si>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</si>
  <si>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</si>
  <si>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</si>
  <si>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</si>
  <si>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상하수도사업소</t>
    <phoneticPr fontId="4" type="noConversion"/>
  </si>
  <si>
    <t xml:space="preserve"> </t>
    <phoneticPr fontId="22" type="noConversion"/>
  </si>
  <si>
    <t>송 수 관   Transmission pipe</t>
    <phoneticPr fontId="6" type="noConversion"/>
  </si>
  <si>
    <t>급 수 관   Water supply pipe</t>
    <phoneticPr fontId="6" type="noConversion"/>
  </si>
  <si>
    <t>강 관
Steel</t>
    <phoneticPr fontId="6" type="noConversion"/>
  </si>
  <si>
    <t>주철관
Cast iron</t>
    <phoneticPr fontId="6" type="noConversion"/>
  </si>
  <si>
    <t>기 타
Others</t>
    <phoneticPr fontId="6" type="noConversion"/>
  </si>
  <si>
    <t>압  해</t>
    <phoneticPr fontId="6" type="noConversion"/>
  </si>
  <si>
    <t>증  도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</si>
  <si>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</si>
  <si>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</si>
  <si>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</si>
  <si>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</si>
  <si>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</si>
  <si>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</si>
  <si>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</si>
  <si>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</si>
  <si>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</si>
  <si>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Source : Waterworks Office</t>
    <phoneticPr fontId="8" type="noConversion"/>
  </si>
  <si>
    <t xml:space="preserve"> </t>
    <phoneticPr fontId="3" type="noConversion"/>
  </si>
  <si>
    <t>가 정 용
Residential</t>
    <phoneticPr fontId="4" type="noConversion"/>
  </si>
  <si>
    <t>공공용
Public</t>
    <phoneticPr fontId="4" type="noConversion"/>
  </si>
  <si>
    <t>압  해</t>
    <phoneticPr fontId="6" type="noConversion"/>
  </si>
  <si>
    <t>증  도</t>
    <phoneticPr fontId="6" type="noConversion"/>
  </si>
  <si>
    <t>자  은</t>
    <phoneticPr fontId="6" type="noConversion"/>
  </si>
  <si>
    <t>비  금</t>
    <phoneticPr fontId="6" type="noConversion"/>
  </si>
  <si>
    <t>도  초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</si>
  <si>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</si>
  <si>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</si>
  <si>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</si>
  <si>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상하수도사업소</t>
    <phoneticPr fontId="4" type="noConversion"/>
  </si>
  <si>
    <t>(단위 : 천원)</t>
    <phoneticPr fontId="8" type="noConversion"/>
  </si>
  <si>
    <t>Unit : thousand won</t>
    <phoneticPr fontId="8" type="noConversion"/>
  </si>
  <si>
    <t>가 정 용
Residential</t>
    <phoneticPr fontId="4" type="noConversion"/>
  </si>
  <si>
    <t>욕탕용 
Bath-house</t>
    <phoneticPr fontId="4" type="noConversion"/>
  </si>
  <si>
    <t>기타
(산업용)
Others</t>
    <phoneticPr fontId="4" type="noConversion"/>
  </si>
  <si>
    <t>증  도</t>
    <phoneticPr fontId="6" type="noConversion"/>
  </si>
  <si>
    <t>자  은</t>
    <phoneticPr fontId="6" type="noConversion"/>
  </si>
  <si>
    <t>비  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</si>
  <si>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</si>
  <si>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</si>
  <si>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</si>
  <si>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팔  금</t>
    <phoneticPr fontId="6" type="noConversion"/>
  </si>
  <si>
    <t>암  태</t>
    <phoneticPr fontId="6" type="noConversion"/>
  </si>
  <si>
    <t>자료 : 상하수도사업소</t>
    <phoneticPr fontId="6" type="noConversion"/>
  </si>
  <si>
    <t>7. 하수도 보급률  Sewerage System</t>
    <phoneticPr fontId="6" type="noConversion"/>
  </si>
  <si>
    <t>(단위 : 명, %)</t>
    <phoneticPr fontId="8" type="noConversion"/>
  </si>
  <si>
    <t>Unit : person, %</t>
    <phoneticPr fontId="6" type="noConversion"/>
  </si>
  <si>
    <t xml:space="preserve">      구분
연도및
읍면별</t>
    <phoneticPr fontId="6" type="noConversion"/>
  </si>
  <si>
    <t>수계
Water system</t>
    <phoneticPr fontId="6" type="noConversion"/>
  </si>
  <si>
    <t>특별대책지역
Special measure area</t>
    <phoneticPr fontId="6" type="noConversion"/>
  </si>
  <si>
    <t>총인구(명)
Total population</t>
    <phoneticPr fontId="6" type="noConversion"/>
  </si>
  <si>
    <t>총면적(㎢)
Total Area</t>
    <phoneticPr fontId="6" type="noConversion"/>
  </si>
  <si>
    <t>하수처리구역 내
Inner area of sewage treatment</t>
    <phoneticPr fontId="6" type="noConversion"/>
  </si>
  <si>
    <t>하수처리구역 외
Except area of sewage treatment</t>
    <phoneticPr fontId="6" type="noConversion"/>
  </si>
  <si>
    <t xml:space="preserve">하수도
보급율(%)
Sewerage distribution rate(%) </t>
    <phoneticPr fontId="6" type="noConversion"/>
  </si>
  <si>
    <t>하수 종말처리인구(명)
Population of Benefiting from Sewage</t>
    <phoneticPr fontId="6" type="noConversion"/>
  </si>
  <si>
    <t>폐수 종말처리인구(명)
Population of Benefiting from Sewage</t>
    <phoneticPr fontId="6" type="noConversion"/>
  </si>
  <si>
    <t>면적
Area</t>
    <phoneticPr fontId="6" type="noConversion"/>
  </si>
  <si>
    <t>인구 (명)
Population</t>
    <phoneticPr fontId="6" type="noConversion"/>
  </si>
  <si>
    <t>계
Total</t>
    <phoneticPr fontId="6" type="noConversion"/>
  </si>
  <si>
    <t>물리적(1차)
Mechanical(d1)</t>
    <phoneticPr fontId="6" type="noConversion"/>
  </si>
  <si>
    <t>생물학적(2차)
Biological(d2)</t>
    <phoneticPr fontId="6" type="noConversion"/>
  </si>
  <si>
    <t>고도(3차)
Advanced(d3)</t>
    <phoneticPr fontId="6" type="noConversion"/>
  </si>
  <si>
    <t>시가
Urban</t>
    <phoneticPr fontId="6" type="noConversion"/>
  </si>
  <si>
    <t>비시가
Rural</t>
    <phoneticPr fontId="6" type="noConversion"/>
  </si>
  <si>
    <t>연안</t>
    <phoneticPr fontId="8" type="noConversion"/>
  </si>
  <si>
    <t>연안</t>
    <phoneticPr fontId="3" type="noConversion"/>
  </si>
  <si>
    <t>연안</t>
    <phoneticPr fontId="22" type="noConversion"/>
  </si>
  <si>
    <t>압  해</t>
    <phoneticPr fontId="6" type="noConversion"/>
  </si>
  <si>
    <t>자료 : 상하수도사업소</t>
    <phoneticPr fontId="6" type="noConversion"/>
  </si>
  <si>
    <t>주 : 하수처리인구는 하수종말처리인구, 폐수종말처리인구, 마을하수도인구 등이 포함됨</t>
    <phoneticPr fontId="6" type="noConversion"/>
  </si>
  <si>
    <t>8. 하수관거   Sewage Pipes</t>
    <phoneticPr fontId="6" type="noConversion"/>
  </si>
  <si>
    <t>(단위 : ㎢, m, 개)</t>
    <phoneticPr fontId="8" type="noConversion"/>
  </si>
  <si>
    <t>Unit : ㎢, m, number</t>
    <phoneticPr fontId="6" type="noConversion"/>
  </si>
  <si>
    <t xml:space="preserve">      구분
연도별
읍면별</t>
    <phoneticPr fontId="6" type="noConversion"/>
  </si>
  <si>
    <t>계획연장(m)
Planned length</t>
    <phoneticPr fontId="6" type="noConversion"/>
  </si>
  <si>
    <t>시설연장(m)
Constructed length</t>
    <phoneticPr fontId="6" type="noConversion"/>
  </si>
  <si>
    <t>보급률(%)
Distribution rate</t>
    <phoneticPr fontId="6" type="noConversion"/>
  </si>
  <si>
    <t>합 류 식   Unclassifed pipe</t>
    <phoneticPr fontId="6" type="noConversion"/>
  </si>
  <si>
    <t>분 류 식   Classifed pipe</t>
    <phoneticPr fontId="6" type="noConversion"/>
  </si>
  <si>
    <t>맨홀(개소)
Manhole (number)</t>
    <phoneticPr fontId="6" type="noConversion"/>
  </si>
  <si>
    <t>개거
Open ditch</t>
    <phoneticPr fontId="6" type="noConversion"/>
  </si>
  <si>
    <t>측구
Gutter</t>
    <phoneticPr fontId="6" type="noConversion"/>
  </si>
  <si>
    <t>오수관거  Sewage pipe line</t>
    <phoneticPr fontId="6" type="noConversion"/>
  </si>
  <si>
    <t>사각형
quadrangle</t>
    <phoneticPr fontId="6" type="noConversion"/>
  </si>
  <si>
    <t>원형
circle</t>
    <phoneticPr fontId="6" type="noConversion"/>
  </si>
  <si>
    <t>압  해</t>
    <phoneticPr fontId="6" type="noConversion"/>
  </si>
  <si>
    <t>자료 : 상하수도사업소</t>
    <phoneticPr fontId="6" type="noConversion"/>
  </si>
  <si>
    <t>Source : Waterworks Office</t>
    <phoneticPr fontId="8" type="noConversion"/>
  </si>
  <si>
    <t xml:space="preserve"> </t>
    <phoneticPr fontId="22" type="noConversion"/>
  </si>
  <si>
    <t xml:space="preserve">   구분
연도별 
읍면별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</si>
</sst>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_-;\-* #,##0.0_-;_-* &quot;-&quot;?_-;_-@_-"/>
    <numFmt numFmtId="178" formatCode="_-* #,##0.000_-;\-* #,##0.000_-;_-* &quot;-&quot;_-;_-@_-"/>
    <numFmt numFmtId="179" formatCode="_-* #,##0.00_-;\-* #,##0.00_-;_-* &quot;-&quot;_-;_-@_-"/>
    <numFmt numFmtId="180" formatCode="_-* #,##0_-;\-* #,##0_-;_-* &quot;-&quot;??_-;_-@_-"/>
    <numFmt numFmtId="181" formatCode="_-* #,##0.00_-;\-* #,##0_-;_-* &quot;-&quot;_-;_-@_-"/>
  </numFmts>
  <fonts count="29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굴림"/>
      <family val="3"/>
      <charset val="129"/>
    </font>
    <font>
      <b/>
      <sz val="12"/>
      <name val="굴림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sz val="11"/>
      <name val="돋움체"/>
      <family val="3"/>
      <charset val="129"/>
    </font>
    <font>
      <sz val="10"/>
      <name val="돋움체"/>
      <family val="3"/>
      <charset val="129"/>
    </font>
    <font>
      <sz val="11"/>
      <color indexed="8"/>
      <name val="맑은 고딕"/>
      <family val="2"/>
      <scheme val="minor"/>
    </font>
    <font>
      <sz val="11"/>
      <color indexed="8"/>
      <name val="돋움체"/>
      <family val="3"/>
      <charset val="129"/>
    </font>
    <font>
      <sz val="10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0" fontId="17" fillId="0" borderId="0"/>
    <xf numFmtId="0" fontId="17" fillId="0" borderId="0"/>
    <xf numFmtId="0" fontId="2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0" fillId="2" borderId="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41" fontId="9" fillId="0" borderId="9" xfId="2" applyNumberFormat="1" applyFont="1" applyBorder="1" applyAlignment="1">
      <alignment horizontal="center" vertical="center"/>
    </xf>
    <xf numFmtId="41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/>
    </xf>
    <xf numFmtId="41" fontId="9" fillId="0" borderId="10" xfId="2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shrinkToFit="1"/>
    </xf>
    <xf numFmtId="41" fontId="9" fillId="0" borderId="9" xfId="2" applyNumberFormat="1" applyFont="1" applyFill="1" applyBorder="1" applyAlignment="1">
      <alignment horizontal="center" vertical="center" shrinkToFit="1"/>
    </xf>
    <xf numFmtId="41" fontId="9" fillId="0" borderId="10" xfId="2" applyNumberFormat="1" applyFont="1" applyFill="1" applyBorder="1" applyAlignment="1">
      <alignment horizontal="center" vertical="center" shrinkToFit="1"/>
    </xf>
    <xf numFmtId="176" fontId="9" fillId="0" borderId="10" xfId="2" applyNumberFormat="1" applyFont="1" applyFill="1" applyBorder="1" applyAlignment="1">
      <alignment horizontal="center" vertical="center" shrinkToFit="1"/>
    </xf>
    <xf numFmtId="176" fontId="9" fillId="0" borderId="13" xfId="2" applyNumberFormat="1" applyFont="1" applyFill="1" applyBorder="1" applyAlignment="1">
      <alignment horizontal="center" vertical="center" shrinkToFit="1"/>
    </xf>
    <xf numFmtId="176" fontId="9" fillId="0" borderId="11" xfId="2" applyNumberFormat="1" applyFont="1" applyFill="1" applyBorder="1" applyAlignment="1">
      <alignment horizontal="center" vertical="center" shrinkToFit="1"/>
    </xf>
    <xf numFmtId="176" fontId="9" fillId="0" borderId="14" xfId="2" applyNumberFormat="1" applyFont="1" applyFill="1" applyBorder="1" applyAlignment="1">
      <alignment horizontal="center" vertical="center" shrinkToFit="1"/>
    </xf>
    <xf numFmtId="0" fontId="11" fillId="3" borderId="8" xfId="1" applyFont="1" applyFill="1" applyBorder="1" applyAlignment="1">
      <alignment horizontal="center" vertical="center" shrinkToFit="1"/>
    </xf>
    <xf numFmtId="41" fontId="11" fillId="3" borderId="9" xfId="2" applyNumberFormat="1" applyFont="1" applyFill="1" applyBorder="1" applyAlignment="1">
      <alignment horizontal="center" vertical="center" shrinkToFit="1"/>
    </xf>
    <xf numFmtId="41" fontId="11" fillId="3" borderId="10" xfId="2" applyNumberFormat="1" applyFont="1" applyFill="1" applyBorder="1" applyAlignment="1">
      <alignment horizontal="center" vertical="center" shrinkToFit="1"/>
    </xf>
    <xf numFmtId="176" fontId="11" fillId="3" borderId="10" xfId="2" applyNumberFormat="1" applyFont="1" applyFill="1" applyBorder="1" applyAlignment="1">
      <alignment horizontal="center" vertical="center" shrinkToFit="1"/>
    </xf>
    <xf numFmtId="176" fontId="11" fillId="3" borderId="13" xfId="2" applyNumberFormat="1" applyFont="1" applyFill="1" applyBorder="1" applyAlignment="1">
      <alignment horizontal="center" vertical="center" shrinkToFit="1"/>
    </xf>
    <xf numFmtId="176" fontId="11" fillId="3" borderId="11" xfId="2" applyNumberFormat="1" applyFont="1" applyFill="1" applyBorder="1" applyAlignment="1">
      <alignment horizontal="center" vertical="center" shrinkToFit="1"/>
    </xf>
    <xf numFmtId="176" fontId="11" fillId="3" borderId="14" xfId="2" applyNumberFormat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2" fillId="4" borderId="8" xfId="1" applyFont="1" applyFill="1" applyBorder="1" applyAlignment="1">
      <alignment horizontal="center" vertical="center" shrinkToFit="1"/>
    </xf>
    <xf numFmtId="41" fontId="9" fillId="4" borderId="9" xfId="2" applyFont="1" applyFill="1" applyBorder="1" applyAlignment="1">
      <alignment horizontal="center" vertical="center" shrinkToFit="1"/>
    </xf>
    <xf numFmtId="41" fontId="9" fillId="4" borderId="10" xfId="2" applyNumberFormat="1" applyFont="1" applyFill="1" applyBorder="1" applyAlignment="1">
      <alignment horizontal="center" vertical="center" shrinkToFit="1"/>
    </xf>
    <xf numFmtId="41" fontId="9" fillId="4" borderId="13" xfId="2" applyNumberFormat="1" applyFont="1" applyFill="1" applyBorder="1" applyAlignment="1">
      <alignment horizontal="center" vertical="center" shrinkToFit="1"/>
    </xf>
    <xf numFmtId="176" fontId="9" fillId="4" borderId="13" xfId="2" applyNumberFormat="1" applyFont="1" applyFill="1" applyBorder="1" applyAlignment="1">
      <alignment horizontal="center" vertical="center" shrinkToFit="1"/>
    </xf>
    <xf numFmtId="41" fontId="9" fillId="4" borderId="13" xfId="2" applyFont="1" applyFill="1" applyBorder="1" applyAlignment="1">
      <alignment horizontal="center" vertical="center" shrinkToFit="1"/>
    </xf>
    <xf numFmtId="176" fontId="9" fillId="4" borderId="11" xfId="2" applyNumberFormat="1" applyFont="1" applyFill="1" applyBorder="1" applyAlignment="1">
      <alignment horizontal="center" vertical="center" shrinkToFit="1"/>
    </xf>
    <xf numFmtId="176" fontId="9" fillId="4" borderId="14" xfId="2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43" fontId="2" fillId="0" borderId="0" xfId="1" applyNumberFormat="1" applyFont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41" fontId="9" fillId="4" borderId="15" xfId="2" applyFont="1" applyFill="1" applyBorder="1" applyAlignment="1">
      <alignment horizontal="center" vertical="center" shrinkToFit="1"/>
    </xf>
    <xf numFmtId="176" fontId="9" fillId="4" borderId="16" xfId="2" applyNumberFormat="1" applyFont="1" applyFill="1" applyBorder="1" applyAlignment="1">
      <alignment horizontal="center" vertical="center" shrinkToFit="1"/>
    </xf>
    <xf numFmtId="176" fontId="9" fillId="4" borderId="15" xfId="2" applyNumberFormat="1" applyFont="1" applyFill="1" applyBorder="1" applyAlignment="1">
      <alignment horizontal="center" vertical="center" shrinkToFit="1"/>
    </xf>
    <xf numFmtId="0" fontId="2" fillId="4" borderId="17" xfId="1" applyFont="1" applyFill="1" applyBorder="1" applyAlignment="1">
      <alignment horizontal="center" vertical="center" shrinkToFit="1"/>
    </xf>
    <xf numFmtId="41" fontId="9" fillId="4" borderId="18" xfId="2" applyFont="1" applyFill="1" applyBorder="1" applyAlignment="1">
      <alignment horizontal="center" vertical="center" shrinkToFit="1"/>
    </xf>
    <xf numFmtId="41" fontId="9" fillId="4" borderId="19" xfId="2" applyNumberFormat="1" applyFont="1" applyFill="1" applyBorder="1" applyAlignment="1">
      <alignment horizontal="center" vertical="center" shrinkToFit="1"/>
    </xf>
    <xf numFmtId="41" fontId="9" fillId="4" borderId="20" xfId="2" applyNumberFormat="1" applyFont="1" applyFill="1" applyBorder="1" applyAlignment="1">
      <alignment horizontal="center" vertical="center" shrinkToFit="1"/>
    </xf>
    <xf numFmtId="176" fontId="9" fillId="4" borderId="20" xfId="2" applyNumberFormat="1" applyFont="1" applyFill="1" applyBorder="1" applyAlignment="1">
      <alignment horizontal="center" vertical="center" shrinkToFit="1"/>
    </xf>
    <xf numFmtId="41" fontId="9" fillId="4" borderId="20" xfId="2" applyFont="1" applyFill="1" applyBorder="1" applyAlignment="1">
      <alignment horizontal="center" vertical="center" shrinkToFit="1"/>
    </xf>
    <xf numFmtId="176" fontId="9" fillId="4" borderId="21" xfId="2" applyNumberFormat="1" applyFont="1" applyFill="1" applyBorder="1" applyAlignment="1">
      <alignment horizontal="center" vertical="center" shrinkToFit="1"/>
    </xf>
    <xf numFmtId="176" fontId="9" fillId="4" borderId="22" xfId="2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41" fontId="7" fillId="5" borderId="0" xfId="1" applyNumberFormat="1" applyFont="1" applyFill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13" fillId="0" borderId="0" xfId="3" applyAlignment="1">
      <alignment vertical="center"/>
    </xf>
    <xf numFmtId="0" fontId="13" fillId="0" borderId="0" xfId="3" applyAlignment="1">
      <alignment vertical="center" wrapText="1"/>
    </xf>
    <xf numFmtId="0" fontId="13" fillId="0" borderId="0" xfId="3" applyAlignment="1"/>
    <xf numFmtId="0" fontId="7" fillId="0" borderId="0" xfId="3" applyFont="1" applyAlignment="1">
      <alignment horizontal="center" vertical="center"/>
    </xf>
    <xf numFmtId="0" fontId="15" fillId="0" borderId="0" xfId="3" applyFont="1" applyAlignment="1">
      <alignment vertical="center" wrapText="1"/>
    </xf>
    <xf numFmtId="0" fontId="7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9" fillId="2" borderId="24" xfId="3" applyFont="1" applyFill="1" applyBorder="1" applyAlignment="1">
      <alignment horizontal="left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/>
    </xf>
    <xf numFmtId="176" fontId="9" fillId="0" borderId="15" xfId="2" applyNumberFormat="1" applyFont="1" applyBorder="1" applyAlignment="1">
      <alignment horizontal="center" vertical="center"/>
    </xf>
    <xf numFmtId="176" fontId="9" fillId="0" borderId="13" xfId="2" applyNumberFormat="1" applyFont="1" applyBorder="1" applyAlignment="1">
      <alignment horizontal="center" vertical="center"/>
    </xf>
    <xf numFmtId="178" fontId="9" fillId="0" borderId="13" xfId="2" applyNumberFormat="1" applyFont="1" applyBorder="1" applyAlignment="1">
      <alignment horizontal="center" vertical="center"/>
    </xf>
    <xf numFmtId="176" fontId="9" fillId="0" borderId="13" xfId="2" applyNumberFormat="1" applyFont="1" applyBorder="1" applyAlignment="1">
      <alignment horizontal="center" vertical="center" wrapText="1"/>
    </xf>
    <xf numFmtId="176" fontId="9" fillId="0" borderId="14" xfId="2" applyNumberFormat="1" applyFont="1" applyBorder="1" applyAlignment="1">
      <alignment horizontal="center" vertical="center"/>
    </xf>
    <xf numFmtId="0" fontId="17" fillId="0" borderId="0" xfId="3" applyFont="1" applyAlignment="1"/>
    <xf numFmtId="176" fontId="17" fillId="0" borderId="0" xfId="3" applyNumberFormat="1" applyFont="1" applyAlignment="1"/>
    <xf numFmtId="0" fontId="9" fillId="0" borderId="8" xfId="3" applyFont="1" applyFill="1" applyBorder="1" applyAlignment="1">
      <alignment horizontal="center" vertical="center"/>
    </xf>
    <xf numFmtId="176" fontId="9" fillId="0" borderId="15" xfId="2" applyNumberFormat="1" applyFont="1" applyFill="1" applyBorder="1" applyAlignment="1">
      <alignment horizontal="center" vertical="center"/>
    </xf>
    <xf numFmtId="176" fontId="9" fillId="0" borderId="13" xfId="2" applyNumberFormat="1" applyFont="1" applyFill="1" applyBorder="1" applyAlignment="1">
      <alignment horizontal="center" vertical="center"/>
    </xf>
    <xf numFmtId="178" fontId="9" fillId="0" borderId="13" xfId="2" applyNumberFormat="1" applyFont="1" applyFill="1" applyBorder="1" applyAlignment="1">
      <alignment horizontal="center" vertical="center"/>
    </xf>
    <xf numFmtId="176" fontId="9" fillId="0" borderId="13" xfId="2" applyNumberFormat="1" applyFont="1" applyFill="1" applyBorder="1" applyAlignment="1">
      <alignment horizontal="center" vertical="center" wrapText="1"/>
    </xf>
    <xf numFmtId="176" fontId="9" fillId="0" borderId="14" xfId="2" applyNumberFormat="1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176" fontId="11" fillId="3" borderId="15" xfId="2" applyNumberFormat="1" applyFont="1" applyFill="1" applyBorder="1" applyAlignment="1">
      <alignment horizontal="center" vertical="center"/>
    </xf>
    <xf numFmtId="176" fontId="11" fillId="3" borderId="13" xfId="2" applyNumberFormat="1" applyFont="1" applyFill="1" applyBorder="1" applyAlignment="1">
      <alignment horizontal="center" vertical="center"/>
    </xf>
    <xf numFmtId="178" fontId="11" fillId="3" borderId="13" xfId="2" applyNumberFormat="1" applyFont="1" applyFill="1" applyBorder="1" applyAlignment="1">
      <alignment horizontal="center" vertical="center"/>
    </xf>
    <xf numFmtId="176" fontId="11" fillId="3" borderId="13" xfId="2" applyNumberFormat="1" applyFont="1" applyFill="1" applyBorder="1" applyAlignment="1">
      <alignment horizontal="center" vertical="center" wrapText="1"/>
    </xf>
    <xf numFmtId="176" fontId="11" fillId="3" borderId="14" xfId="2" applyNumberFormat="1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176" fontId="9" fillId="4" borderId="15" xfId="2" applyNumberFormat="1" applyFont="1" applyFill="1" applyBorder="1" applyAlignment="1">
      <alignment horizontal="center" vertical="center"/>
    </xf>
    <xf numFmtId="176" fontId="9" fillId="4" borderId="13" xfId="2" applyNumberFormat="1" applyFont="1" applyFill="1" applyBorder="1" applyAlignment="1">
      <alignment horizontal="center" vertical="center"/>
    </xf>
    <xf numFmtId="178" fontId="9" fillId="4" borderId="13" xfId="2" applyNumberFormat="1" applyFont="1" applyFill="1" applyBorder="1" applyAlignment="1">
      <alignment horizontal="center" vertical="center"/>
    </xf>
    <xf numFmtId="176" fontId="9" fillId="4" borderId="13" xfId="2" applyNumberFormat="1" applyFont="1" applyFill="1" applyBorder="1" applyAlignment="1">
      <alignment horizontal="center" vertical="center" wrapText="1"/>
    </xf>
    <xf numFmtId="176" fontId="9" fillId="4" borderId="14" xfId="2" applyNumberFormat="1" applyFont="1" applyFill="1" applyBorder="1" applyAlignment="1">
      <alignment horizontal="center" vertical="center"/>
    </xf>
    <xf numFmtId="177" fontId="17" fillId="0" borderId="0" xfId="3" applyNumberFormat="1" applyFont="1" applyAlignment="1"/>
    <xf numFmtId="0" fontId="13" fillId="0" borderId="0" xfId="3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176" fontId="9" fillId="4" borderId="25" xfId="2" applyNumberFormat="1" applyFont="1" applyFill="1" applyBorder="1" applyAlignment="1">
      <alignment horizontal="center" vertical="center"/>
    </xf>
    <xf numFmtId="176" fontId="9" fillId="4" borderId="20" xfId="2" applyNumberFormat="1" applyFont="1" applyFill="1" applyBorder="1" applyAlignment="1">
      <alignment horizontal="center" vertical="center"/>
    </xf>
    <xf numFmtId="176" fontId="9" fillId="4" borderId="22" xfId="2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176" fontId="7" fillId="0" borderId="0" xfId="3" applyNumberFormat="1" applyFont="1" applyAlignment="1">
      <alignment vertical="center"/>
    </xf>
    <xf numFmtId="43" fontId="13" fillId="0" borderId="0" xfId="3" applyNumberFormat="1" applyAlignment="1"/>
    <xf numFmtId="176" fontId="13" fillId="0" borderId="0" xfId="3" applyNumberFormat="1" applyAlignment="1"/>
    <xf numFmtId="178" fontId="13" fillId="0" borderId="0" xfId="3" applyNumberFormat="1" applyAlignment="1"/>
    <xf numFmtId="176" fontId="13" fillId="0" borderId="0" xfId="3" applyNumberFormat="1" applyAlignment="1">
      <alignment wrapText="1"/>
    </xf>
    <xf numFmtId="0" fontId="13" fillId="0" borderId="0" xfId="3" applyAlignment="1">
      <alignment wrapText="1"/>
    </xf>
    <xf numFmtId="0" fontId="1" fillId="0" borderId="0" xfId="4" applyAlignment="1">
      <alignment vertical="center"/>
    </xf>
    <xf numFmtId="0" fontId="14" fillId="0" borderId="0" xfId="4" applyFont="1" applyAlignment="1">
      <alignment horizontal="left" vertical="center"/>
    </xf>
    <xf numFmtId="0" fontId="18" fillId="0" borderId="0" xfId="4" applyFont="1" applyAlignment="1"/>
    <xf numFmtId="0" fontId="1" fillId="0" borderId="0" xfId="4" applyAlignment="1"/>
    <xf numFmtId="0" fontId="20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0" fillId="2" borderId="24" xfId="4" applyFont="1" applyFill="1" applyBorder="1" applyAlignment="1">
      <alignment horizontal="left" vertical="center" wrapText="1"/>
    </xf>
    <xf numFmtId="0" fontId="9" fillId="0" borderId="8" xfId="4" applyFont="1" applyFill="1" applyBorder="1" applyAlignment="1">
      <alignment horizontal="center" vertical="center"/>
    </xf>
    <xf numFmtId="41" fontId="9" fillId="0" borderId="15" xfId="5" applyNumberFormat="1" applyFont="1" applyFill="1" applyBorder="1" applyAlignment="1">
      <alignment horizontal="center" vertical="center"/>
    </xf>
    <xf numFmtId="41" fontId="9" fillId="0" borderId="13" xfId="5" applyNumberFormat="1" applyFont="1" applyFill="1" applyBorder="1" applyAlignment="1">
      <alignment horizontal="center" vertical="center"/>
    </xf>
    <xf numFmtId="41" fontId="9" fillId="0" borderId="13" xfId="5" applyFont="1" applyFill="1" applyBorder="1" applyAlignment="1">
      <alignment horizontal="center" vertical="center"/>
    </xf>
    <xf numFmtId="41" fontId="9" fillId="0" borderId="13" xfId="5" applyFont="1" applyFill="1" applyBorder="1" applyAlignment="1">
      <alignment horizontal="right" vertical="center" wrapText="1"/>
    </xf>
    <xf numFmtId="41" fontId="9" fillId="0" borderId="14" xfId="5" applyNumberFormat="1" applyFont="1" applyFill="1" applyBorder="1" applyAlignment="1">
      <alignment horizontal="center" vertical="center"/>
    </xf>
    <xf numFmtId="41" fontId="1" fillId="0" borderId="0" xfId="6" applyFont="1" applyAlignment="1"/>
    <xf numFmtId="0" fontId="1" fillId="0" borderId="0" xfId="4" applyFont="1" applyFill="1" applyAlignment="1"/>
    <xf numFmtId="0" fontId="11" fillId="3" borderId="8" xfId="4" applyFont="1" applyFill="1" applyBorder="1" applyAlignment="1">
      <alignment horizontal="center" vertical="center"/>
    </xf>
    <xf numFmtId="41" fontId="11" fillId="3" borderId="15" xfId="5" applyNumberFormat="1" applyFont="1" applyFill="1" applyBorder="1" applyAlignment="1">
      <alignment horizontal="center" vertical="center"/>
    </xf>
    <xf numFmtId="41" fontId="11" fillId="3" borderId="13" xfId="5" applyNumberFormat="1" applyFont="1" applyFill="1" applyBorder="1" applyAlignment="1">
      <alignment horizontal="center" vertical="center"/>
    </xf>
    <xf numFmtId="41" fontId="11" fillId="3" borderId="13" xfId="5" applyFont="1" applyFill="1" applyBorder="1" applyAlignment="1">
      <alignment horizontal="right" vertical="center" wrapText="1"/>
    </xf>
    <xf numFmtId="41" fontId="11" fillId="3" borderId="14" xfId="5" applyNumberFormat="1" applyFont="1" applyFill="1" applyBorder="1" applyAlignment="1">
      <alignment horizontal="center" vertical="center"/>
    </xf>
    <xf numFmtId="0" fontId="2" fillId="4" borderId="8" xfId="4" applyFont="1" applyFill="1" applyBorder="1" applyAlignment="1">
      <alignment horizontal="center" vertical="center"/>
    </xf>
    <xf numFmtId="41" fontId="9" fillId="4" borderId="15" xfId="7" applyNumberFormat="1" applyFont="1" applyFill="1" applyBorder="1" applyAlignment="1">
      <alignment horizontal="center" vertical="center" wrapText="1"/>
    </xf>
    <xf numFmtId="41" fontId="9" fillId="4" borderId="13" xfId="5" applyFont="1" applyFill="1" applyBorder="1" applyAlignment="1">
      <alignment horizontal="center" vertical="center"/>
    </xf>
    <xf numFmtId="41" fontId="9" fillId="4" borderId="13" xfId="5" applyFont="1" applyFill="1" applyBorder="1" applyAlignment="1">
      <alignment horizontal="right" vertical="center" wrapText="1"/>
    </xf>
    <xf numFmtId="41" fontId="10" fillId="4" borderId="13" xfId="5" applyFont="1" applyFill="1" applyBorder="1" applyAlignment="1">
      <alignment horizontal="right" vertical="center" wrapText="1"/>
    </xf>
    <xf numFmtId="0" fontId="1" fillId="0" borderId="0" xfId="4" applyAlignment="1">
      <alignment horizontal="center" vertical="center"/>
    </xf>
    <xf numFmtId="0" fontId="2" fillId="4" borderId="17" xfId="4" applyFont="1" applyFill="1" applyBorder="1" applyAlignment="1">
      <alignment horizontal="center" vertical="center"/>
    </xf>
    <xf numFmtId="41" fontId="10" fillId="4" borderId="20" xfId="5" applyFont="1" applyFill="1" applyBorder="1" applyAlignment="1">
      <alignment horizontal="right" vertical="center" wrapText="1"/>
    </xf>
    <xf numFmtId="41" fontId="9" fillId="4" borderId="20" xfId="5" applyFont="1" applyFill="1" applyBorder="1" applyAlignment="1">
      <alignment horizontal="center" vertical="center"/>
    </xf>
    <xf numFmtId="41" fontId="9" fillId="4" borderId="20" xfId="5" applyFont="1" applyFill="1" applyBorder="1" applyAlignment="1">
      <alignment horizontal="right" vertical="center" wrapText="1"/>
    </xf>
    <xf numFmtId="41" fontId="1" fillId="0" borderId="0" xfId="4" applyNumberFormat="1" applyAlignment="1"/>
    <xf numFmtId="41" fontId="21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1" fillId="0" borderId="0" xfId="4" applyFont="1" applyAlignment="1"/>
    <xf numFmtId="0" fontId="2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7" fillId="0" borderId="0" xfId="4" applyFont="1" applyBorder="1" applyAlignment="1">
      <alignment horizontal="right" vertical="center"/>
    </xf>
    <xf numFmtId="0" fontId="9" fillId="0" borderId="0" xfId="4" applyFont="1" applyAlignment="1">
      <alignment horizontal="center" vertical="center"/>
    </xf>
    <xf numFmtId="41" fontId="9" fillId="0" borderId="15" xfId="5" applyFont="1" applyFill="1" applyBorder="1" applyAlignment="1">
      <alignment horizontal="center" vertical="center"/>
    </xf>
    <xf numFmtId="41" fontId="9" fillId="0" borderId="14" xfId="5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41" fontId="11" fillId="3" borderId="15" xfId="5" applyFont="1" applyFill="1" applyBorder="1" applyAlignment="1">
      <alignment horizontal="center" vertical="center"/>
    </xf>
    <xf numFmtId="41" fontId="11" fillId="3" borderId="13" xfId="5" applyFont="1" applyFill="1" applyBorder="1" applyAlignment="1">
      <alignment horizontal="center" vertical="center"/>
    </xf>
    <xf numFmtId="41" fontId="11" fillId="3" borderId="14" xfId="5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center" vertical="center"/>
    </xf>
    <xf numFmtId="41" fontId="9" fillId="4" borderId="15" xfId="5" applyNumberFormat="1" applyFont="1" applyFill="1" applyBorder="1" applyAlignment="1">
      <alignment horizontal="center" vertical="center"/>
    </xf>
    <xf numFmtId="41" fontId="9" fillId="4" borderId="13" xfId="4" applyNumberFormat="1" applyFont="1" applyFill="1" applyBorder="1" applyAlignment="1">
      <alignment horizontal="center" vertical="center"/>
    </xf>
    <xf numFmtId="41" fontId="10" fillId="4" borderId="13" xfId="5" applyFont="1" applyFill="1" applyBorder="1" applyAlignment="1">
      <alignment horizontal="center" vertical="center"/>
    </xf>
    <xf numFmtId="41" fontId="2" fillId="4" borderId="13" xfId="4" applyNumberFormat="1" applyFont="1" applyFill="1" applyBorder="1" applyAlignment="1">
      <alignment horizontal="center" vertical="center"/>
    </xf>
    <xf numFmtId="41" fontId="20" fillId="4" borderId="13" xfId="4" applyNumberFormat="1" applyFont="1" applyFill="1" applyBorder="1" applyAlignment="1">
      <alignment horizontal="center" vertical="center"/>
    </xf>
    <xf numFmtId="41" fontId="9" fillId="4" borderId="14" xfId="4" applyNumberFormat="1" applyFont="1" applyFill="1" applyBorder="1" applyAlignment="1">
      <alignment horizontal="center" vertical="center"/>
    </xf>
    <xf numFmtId="41" fontId="2" fillId="0" borderId="0" xfId="4" applyNumberFormat="1" applyFont="1" applyAlignment="1">
      <alignment horizontal="center" vertical="center"/>
    </xf>
    <xf numFmtId="41" fontId="9" fillId="4" borderId="10" xfId="4" applyNumberFormat="1" applyFont="1" applyFill="1" applyBorder="1" applyAlignment="1">
      <alignment horizontal="center" vertical="center"/>
    </xf>
    <xf numFmtId="41" fontId="10" fillId="4" borderId="10" xfId="5" applyFont="1" applyFill="1" applyBorder="1" applyAlignment="1">
      <alignment horizontal="center" vertical="center"/>
    </xf>
    <xf numFmtId="41" fontId="2" fillId="4" borderId="10" xfId="4" applyNumberFormat="1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41" fontId="9" fillId="4" borderId="25" xfId="5" applyNumberFormat="1" applyFont="1" applyFill="1" applyBorder="1" applyAlignment="1">
      <alignment horizontal="center" vertical="center"/>
    </xf>
    <xf numFmtId="41" fontId="9" fillId="4" borderId="20" xfId="4" applyNumberFormat="1" applyFont="1" applyFill="1" applyBorder="1" applyAlignment="1">
      <alignment horizontal="center" vertical="center"/>
    </xf>
    <xf numFmtId="41" fontId="10" fillId="4" borderId="20" xfId="5" applyFont="1" applyFill="1" applyBorder="1" applyAlignment="1">
      <alignment horizontal="center" vertical="center"/>
    </xf>
    <xf numFmtId="41" fontId="2" fillId="4" borderId="20" xfId="4" applyNumberFormat="1" applyFont="1" applyFill="1" applyBorder="1" applyAlignment="1">
      <alignment horizontal="center" vertical="center"/>
    </xf>
    <xf numFmtId="41" fontId="20" fillId="4" borderId="20" xfId="4" applyNumberFormat="1" applyFont="1" applyFill="1" applyBorder="1" applyAlignment="1">
      <alignment horizontal="center" vertical="center"/>
    </xf>
    <xf numFmtId="41" fontId="9" fillId="4" borderId="22" xfId="4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9" fillId="2" borderId="30" xfId="4" applyFont="1" applyFill="1" applyBorder="1" applyAlignment="1">
      <alignment horizontal="left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17" fillId="0" borderId="0" xfId="4" applyFont="1" applyAlignment="1"/>
    <xf numFmtId="41" fontId="9" fillId="4" borderId="15" xfId="5" applyFont="1" applyFill="1" applyBorder="1" applyAlignment="1">
      <alignment horizontal="center" vertical="center"/>
    </xf>
    <xf numFmtId="41" fontId="10" fillId="4" borderId="14" xfId="4" applyNumberFormat="1" applyFont="1" applyFill="1" applyBorder="1" applyAlignment="1">
      <alignment horizontal="center" vertical="center"/>
    </xf>
    <xf numFmtId="41" fontId="9" fillId="4" borderId="25" xfId="5" applyFont="1" applyFill="1" applyBorder="1" applyAlignment="1">
      <alignment horizontal="center" vertical="center"/>
    </xf>
    <xf numFmtId="0" fontId="21" fillId="0" borderId="0" xfId="4" applyFont="1" applyAlignment="1"/>
    <xf numFmtId="0" fontId="7" fillId="0" borderId="0" xfId="4" applyFont="1" applyAlignment="1">
      <alignment horizontal="left" vertical="center"/>
    </xf>
    <xf numFmtId="0" fontId="7" fillId="0" borderId="1" xfId="4" applyFont="1" applyBorder="1" applyAlignment="1">
      <alignment vertical="center"/>
    </xf>
    <xf numFmtId="0" fontId="7" fillId="0" borderId="1" xfId="4" applyFont="1" applyBorder="1" applyAlignment="1">
      <alignment horizontal="right" vertical="center"/>
    </xf>
    <xf numFmtId="0" fontId="9" fillId="0" borderId="8" xfId="4" applyFont="1" applyFill="1" applyBorder="1" applyAlignment="1">
      <alignment horizontal="center" vertical="center" shrinkToFit="1"/>
    </xf>
    <xf numFmtId="41" fontId="9" fillId="0" borderId="15" xfId="5" applyFont="1" applyFill="1" applyBorder="1" applyAlignment="1">
      <alignment horizontal="center" vertical="center" shrinkToFit="1"/>
    </xf>
    <xf numFmtId="41" fontId="9" fillId="0" borderId="13" xfId="5" applyFont="1" applyFill="1" applyBorder="1" applyAlignment="1">
      <alignment horizontal="center" vertical="center" shrinkToFit="1"/>
    </xf>
    <xf numFmtId="41" fontId="9" fillId="0" borderId="14" xfId="5" applyFont="1" applyFill="1" applyBorder="1" applyAlignment="1">
      <alignment horizontal="center" vertical="center" shrinkToFit="1"/>
    </xf>
    <xf numFmtId="0" fontId="11" fillId="3" borderId="8" xfId="4" applyFont="1" applyFill="1" applyBorder="1" applyAlignment="1">
      <alignment horizontal="center" vertical="center" shrinkToFit="1"/>
    </xf>
    <xf numFmtId="41" fontId="11" fillId="3" borderId="15" xfId="5" applyFont="1" applyFill="1" applyBorder="1" applyAlignment="1">
      <alignment horizontal="center" vertical="center" shrinkToFit="1"/>
    </xf>
    <xf numFmtId="41" fontId="11" fillId="3" borderId="13" xfId="5" applyFont="1" applyFill="1" applyBorder="1" applyAlignment="1">
      <alignment horizontal="center" vertical="center" shrinkToFit="1"/>
    </xf>
    <xf numFmtId="41" fontId="11" fillId="3" borderId="14" xfId="5" applyFont="1" applyFill="1" applyBorder="1" applyAlignment="1">
      <alignment horizontal="center" vertical="center" shrinkToFit="1"/>
    </xf>
    <xf numFmtId="0" fontId="9" fillId="4" borderId="8" xfId="4" applyFont="1" applyFill="1" applyBorder="1" applyAlignment="1">
      <alignment horizontal="center" vertical="center" shrinkToFit="1"/>
    </xf>
    <xf numFmtId="41" fontId="9" fillId="4" borderId="15" xfId="5" applyFont="1" applyFill="1" applyBorder="1" applyAlignment="1">
      <alignment horizontal="center" vertical="center" shrinkToFit="1"/>
    </xf>
    <xf numFmtId="41" fontId="10" fillId="4" borderId="13" xfId="8" applyFont="1" applyFill="1" applyBorder="1" applyAlignment="1">
      <alignment vertical="center" shrinkToFit="1"/>
    </xf>
    <xf numFmtId="41" fontId="10" fillId="4" borderId="13" xfId="5" applyFont="1" applyFill="1" applyBorder="1" applyAlignment="1">
      <alignment horizontal="center" vertical="center" shrinkToFit="1"/>
    </xf>
    <xf numFmtId="41" fontId="9" fillId="4" borderId="13" xfId="5" applyFont="1" applyFill="1" applyBorder="1" applyAlignment="1">
      <alignment horizontal="center" vertical="center" shrinkToFit="1"/>
    </xf>
    <xf numFmtId="41" fontId="10" fillId="4" borderId="14" xfId="5" applyFont="1" applyFill="1" applyBorder="1" applyAlignment="1">
      <alignment horizontal="center" vertical="center" shrinkToFit="1"/>
    </xf>
    <xf numFmtId="41" fontId="10" fillId="4" borderId="13" xfId="9" applyFont="1" applyFill="1" applyBorder="1" applyAlignment="1">
      <alignment vertical="center" shrinkToFit="1"/>
    </xf>
    <xf numFmtId="41" fontId="9" fillId="4" borderId="14" xfId="5" applyFont="1" applyFill="1" applyBorder="1" applyAlignment="1">
      <alignment horizontal="center" vertical="center" shrinkToFit="1"/>
    </xf>
    <xf numFmtId="41" fontId="10" fillId="4" borderId="13" xfId="10" applyFont="1" applyFill="1" applyBorder="1" applyAlignment="1">
      <alignment vertical="center" shrinkToFit="1"/>
    </xf>
    <xf numFmtId="41" fontId="10" fillId="4" borderId="13" xfId="11" applyFont="1" applyFill="1" applyBorder="1" applyAlignment="1">
      <alignment vertical="center" shrinkToFit="1"/>
    </xf>
    <xf numFmtId="41" fontId="10" fillId="4" borderId="13" xfId="6" applyFont="1" applyFill="1" applyBorder="1" applyAlignment="1">
      <alignment vertical="center" shrinkToFit="1"/>
    </xf>
    <xf numFmtId="41" fontId="10" fillId="4" borderId="13" xfId="12" applyFont="1" applyFill="1" applyBorder="1" applyAlignment="1">
      <alignment vertical="center" shrinkToFit="1"/>
    </xf>
    <xf numFmtId="41" fontId="10" fillId="4" borderId="13" xfId="13" applyFont="1" applyFill="1" applyBorder="1" applyAlignment="1">
      <alignment vertical="center" shrinkToFit="1"/>
    </xf>
    <xf numFmtId="41" fontId="10" fillId="4" borderId="13" xfId="14" applyFont="1" applyFill="1" applyBorder="1" applyAlignment="1">
      <alignment vertical="center" shrinkToFit="1"/>
    </xf>
    <xf numFmtId="41" fontId="10" fillId="4" borderId="13" xfId="15" applyFont="1" applyFill="1" applyBorder="1" applyAlignment="1">
      <alignment vertical="center" shrinkToFit="1"/>
    </xf>
    <xf numFmtId="41" fontId="10" fillId="4" borderId="13" xfId="16" applyFont="1" applyFill="1" applyBorder="1" applyAlignment="1">
      <alignment vertical="center" shrinkToFit="1"/>
    </xf>
    <xf numFmtId="41" fontId="10" fillId="4" borderId="13" xfId="17" applyFont="1" applyFill="1" applyBorder="1" applyAlignment="1">
      <alignment vertical="center" shrinkToFit="1"/>
    </xf>
    <xf numFmtId="41" fontId="10" fillId="4" borderId="13" xfId="18" applyFont="1" applyFill="1" applyBorder="1" applyAlignment="1">
      <alignment vertical="center" shrinkToFit="1"/>
    </xf>
    <xf numFmtId="41" fontId="10" fillId="4" borderId="13" xfId="19" applyFont="1" applyFill="1" applyBorder="1" applyAlignment="1">
      <alignment vertical="center" shrinkToFit="1"/>
    </xf>
    <xf numFmtId="41" fontId="10" fillId="4" borderId="13" xfId="20" applyFont="1" applyFill="1" applyBorder="1" applyAlignment="1">
      <alignment vertical="center" shrinkToFit="1"/>
    </xf>
    <xf numFmtId="0" fontId="9" fillId="4" borderId="17" xfId="4" applyFont="1" applyFill="1" applyBorder="1" applyAlignment="1">
      <alignment horizontal="center" vertical="center" shrinkToFit="1"/>
    </xf>
    <xf numFmtId="41" fontId="9" fillId="4" borderId="18" xfId="5" applyFont="1" applyFill="1" applyBorder="1" applyAlignment="1">
      <alignment horizontal="center" vertical="center" shrinkToFit="1"/>
    </xf>
    <xf numFmtId="41" fontId="10" fillId="4" borderId="19" xfId="21" applyFont="1" applyFill="1" applyBorder="1" applyAlignment="1">
      <alignment vertical="center" shrinkToFit="1"/>
    </xf>
    <xf numFmtId="41" fontId="10" fillId="4" borderId="19" xfId="5" applyFont="1" applyFill="1" applyBorder="1" applyAlignment="1">
      <alignment horizontal="center" vertical="center" shrinkToFit="1"/>
    </xf>
    <xf numFmtId="41" fontId="9" fillId="4" borderId="19" xfId="5" applyFont="1" applyFill="1" applyBorder="1" applyAlignment="1">
      <alignment horizontal="center" vertical="center" shrinkToFit="1"/>
    </xf>
    <xf numFmtId="41" fontId="9" fillId="4" borderId="20" xfId="5" applyFont="1" applyFill="1" applyBorder="1" applyAlignment="1">
      <alignment horizontal="center" vertical="center" shrinkToFit="1"/>
    </xf>
    <xf numFmtId="41" fontId="9" fillId="4" borderId="22" xfId="5" applyFont="1" applyFill="1" applyBorder="1" applyAlignment="1">
      <alignment horizontal="center" vertical="center" shrinkToFit="1"/>
    </xf>
    <xf numFmtId="0" fontId="10" fillId="2" borderId="5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1" fontId="9" fillId="0" borderId="15" xfId="6" applyFont="1" applyFill="1" applyBorder="1" applyAlignment="1">
      <alignment horizontal="center" vertical="center" wrapText="1"/>
    </xf>
    <xf numFmtId="41" fontId="9" fillId="0" borderId="13" xfId="6" applyFont="1" applyFill="1" applyBorder="1" applyAlignment="1">
      <alignment horizontal="center" vertical="center"/>
    </xf>
    <xf numFmtId="41" fontId="9" fillId="0" borderId="13" xfId="6" applyFont="1" applyFill="1" applyBorder="1" applyAlignment="1">
      <alignment horizontal="center" vertical="center" wrapText="1"/>
    </xf>
    <xf numFmtId="41" fontId="9" fillId="0" borderId="14" xfId="6" applyNumberFormat="1" applyFont="1" applyBorder="1" applyAlignment="1">
      <alignment horizontal="center" vertical="center"/>
    </xf>
    <xf numFmtId="41" fontId="1" fillId="0" borderId="0" xfId="4" applyNumberFormat="1" applyFill="1" applyAlignment="1"/>
    <xf numFmtId="0" fontId="1" fillId="0" borderId="0" xfId="4" applyFill="1" applyAlignment="1"/>
    <xf numFmtId="41" fontId="9" fillId="0" borderId="34" xfId="6" applyFont="1" applyFill="1" applyBorder="1" applyAlignment="1">
      <alignment horizontal="center" vertical="center" wrapText="1"/>
    </xf>
    <xf numFmtId="43" fontId="9" fillId="0" borderId="34" xfId="6" applyNumberFormat="1" applyFont="1" applyFill="1" applyBorder="1" applyAlignment="1">
      <alignment horizontal="center" vertical="center" wrapText="1"/>
    </xf>
    <xf numFmtId="41" fontId="9" fillId="0" borderId="34" xfId="6" applyFont="1" applyFill="1" applyBorder="1" applyAlignment="1">
      <alignment horizontal="center" vertical="center"/>
    </xf>
    <xf numFmtId="43" fontId="9" fillId="0" borderId="34" xfId="6" applyNumberFormat="1" applyFont="1" applyFill="1" applyBorder="1" applyAlignment="1">
      <alignment horizontal="center" vertical="center"/>
    </xf>
    <xf numFmtId="41" fontId="9" fillId="0" borderId="15" xfId="6" applyFont="1" applyFill="1" applyBorder="1" applyAlignment="1">
      <alignment horizontal="center" vertical="center"/>
    </xf>
    <xf numFmtId="41" fontId="9" fillId="0" borderId="13" xfId="6" applyNumberFormat="1" applyFont="1" applyFill="1" applyBorder="1" applyAlignment="1">
      <alignment horizontal="center" vertical="center"/>
    </xf>
    <xf numFmtId="179" fontId="9" fillId="0" borderId="34" xfId="6" applyNumberFormat="1" applyFont="1" applyFill="1" applyBorder="1" applyAlignment="1">
      <alignment horizontal="center" vertical="center"/>
    </xf>
    <xf numFmtId="41" fontId="9" fillId="0" borderId="14" xfId="6" applyFont="1" applyFill="1" applyBorder="1" applyAlignment="1">
      <alignment horizontal="center" vertical="center"/>
    </xf>
    <xf numFmtId="41" fontId="11" fillId="3" borderId="15" xfId="6" applyFont="1" applyFill="1" applyBorder="1" applyAlignment="1">
      <alignment horizontal="center" vertical="center"/>
    </xf>
    <xf numFmtId="41" fontId="11" fillId="3" borderId="13" xfId="6" applyFont="1" applyFill="1" applyBorder="1" applyAlignment="1">
      <alignment horizontal="center" vertical="center"/>
    </xf>
    <xf numFmtId="41" fontId="11" fillId="3" borderId="34" xfId="6" applyFont="1" applyFill="1" applyBorder="1" applyAlignment="1">
      <alignment horizontal="center" vertical="center"/>
    </xf>
    <xf numFmtId="43" fontId="11" fillId="3" borderId="34" xfId="6" applyNumberFormat="1" applyFont="1" applyFill="1" applyBorder="1" applyAlignment="1">
      <alignment horizontal="center" vertical="center"/>
    </xf>
    <xf numFmtId="41" fontId="11" fillId="3" borderId="13" xfId="6" applyNumberFormat="1" applyFont="1" applyFill="1" applyBorder="1" applyAlignment="1">
      <alignment horizontal="center" vertical="center"/>
    </xf>
    <xf numFmtId="179" fontId="11" fillId="3" borderId="34" xfId="6" applyNumberFormat="1" applyFont="1" applyFill="1" applyBorder="1" applyAlignment="1">
      <alignment horizontal="center" vertical="center"/>
    </xf>
    <xf numFmtId="41" fontId="11" fillId="3" borderId="14" xfId="6" applyFont="1" applyFill="1" applyBorder="1" applyAlignment="1">
      <alignment horizontal="center" vertical="center"/>
    </xf>
    <xf numFmtId="41" fontId="23" fillId="0" borderId="0" xfId="4" applyNumberFormat="1" applyFont="1" applyFill="1" applyAlignment="1"/>
    <xf numFmtId="0" fontId="23" fillId="0" borderId="0" xfId="4" applyFont="1" applyAlignment="1"/>
    <xf numFmtId="41" fontId="9" fillId="4" borderId="15" xfId="4" applyNumberFormat="1" applyFont="1" applyFill="1" applyBorder="1" applyAlignment="1">
      <alignment horizontal="center" vertical="center"/>
    </xf>
    <xf numFmtId="41" fontId="9" fillId="4" borderId="13" xfId="6" applyNumberFormat="1" applyFont="1" applyFill="1" applyBorder="1" applyAlignment="1">
      <alignment horizontal="center" vertical="center"/>
    </xf>
    <xf numFmtId="41" fontId="9" fillId="4" borderId="13" xfId="18" applyFont="1" applyFill="1" applyBorder="1" applyAlignment="1">
      <alignment horizontal="center" vertical="center"/>
    </xf>
    <xf numFmtId="179" fontId="9" fillId="4" borderId="15" xfId="22" applyNumberFormat="1" applyFont="1" applyFill="1" applyBorder="1" applyAlignment="1">
      <alignment horizontal="center" vertical="center"/>
    </xf>
    <xf numFmtId="41" fontId="9" fillId="4" borderId="16" xfId="6" applyNumberFormat="1" applyFont="1" applyFill="1" applyBorder="1" applyAlignment="1">
      <alignment horizontal="center" vertical="center"/>
    </xf>
    <xf numFmtId="41" fontId="24" fillId="4" borderId="13" xfId="23" applyNumberFormat="1" applyFont="1" applyFill="1" applyBorder="1" applyAlignment="1">
      <alignment horizontal="center" vertical="center" wrapText="1"/>
    </xf>
    <xf numFmtId="41" fontId="24" fillId="4" borderId="13" xfId="24" applyNumberFormat="1" applyFont="1" applyFill="1" applyBorder="1" applyAlignment="1">
      <alignment horizontal="center" vertical="center" wrapText="1"/>
    </xf>
    <xf numFmtId="41" fontId="9" fillId="4" borderId="15" xfId="6" applyNumberFormat="1" applyFont="1" applyFill="1" applyBorder="1" applyAlignment="1">
      <alignment horizontal="center" vertical="center"/>
    </xf>
    <xf numFmtId="179" fontId="24" fillId="4" borderId="13" xfId="25" applyNumberFormat="1" applyFont="1" applyFill="1" applyBorder="1" applyAlignment="1">
      <alignment horizontal="center" vertical="center" wrapText="1"/>
    </xf>
    <xf numFmtId="180" fontId="25" fillId="4" borderId="13" xfId="23" applyNumberFormat="1" applyFont="1" applyFill="1" applyBorder="1" applyAlignment="1">
      <alignment horizontal="center" vertical="center" wrapText="1"/>
    </xf>
    <xf numFmtId="43" fontId="24" fillId="4" borderId="13" xfId="26" applyNumberFormat="1" applyFont="1" applyFill="1" applyBorder="1" applyAlignment="1">
      <alignment horizontal="center" vertical="center" wrapText="1"/>
    </xf>
    <xf numFmtId="41" fontId="9" fillId="4" borderId="26" xfId="6" applyNumberFormat="1" applyFont="1" applyFill="1" applyBorder="1" applyAlignment="1">
      <alignment horizontal="center" vertical="center"/>
    </xf>
    <xf numFmtId="41" fontId="23" fillId="0" borderId="0" xfId="4" applyNumberFormat="1" applyFont="1" applyAlignment="1"/>
    <xf numFmtId="0" fontId="9" fillId="4" borderId="35" xfId="4" applyFont="1" applyFill="1" applyBorder="1" applyAlignment="1">
      <alignment horizontal="center" vertical="center"/>
    </xf>
    <xf numFmtId="41" fontId="9" fillId="4" borderId="18" xfId="4" applyNumberFormat="1" applyFont="1" applyFill="1" applyBorder="1" applyAlignment="1">
      <alignment horizontal="center" vertical="center"/>
    </xf>
    <xf numFmtId="41" fontId="9" fillId="4" borderId="19" xfId="6" applyNumberFormat="1" applyFont="1" applyFill="1" applyBorder="1" applyAlignment="1">
      <alignment horizontal="center" vertical="center"/>
    </xf>
    <xf numFmtId="41" fontId="9" fillId="4" borderId="20" xfId="18" applyFont="1" applyFill="1" applyBorder="1" applyAlignment="1">
      <alignment horizontal="center" vertical="center"/>
    </xf>
    <xf numFmtId="179" fontId="9" fillId="4" borderId="25" xfId="22" applyNumberFormat="1" applyFont="1" applyFill="1" applyBorder="1" applyAlignment="1">
      <alignment horizontal="center" vertical="center"/>
    </xf>
    <xf numFmtId="41" fontId="9" fillId="4" borderId="21" xfId="6" applyNumberFormat="1" applyFont="1" applyFill="1" applyBorder="1" applyAlignment="1">
      <alignment horizontal="center" vertical="center"/>
    </xf>
    <xf numFmtId="41" fontId="24" fillId="4" borderId="19" xfId="23" applyNumberFormat="1" applyFont="1" applyFill="1" applyBorder="1" applyAlignment="1">
      <alignment horizontal="center" vertical="center" wrapText="1"/>
    </xf>
    <xf numFmtId="41" fontId="24" fillId="4" borderId="19" xfId="24" applyNumberFormat="1" applyFont="1" applyFill="1" applyBorder="1" applyAlignment="1">
      <alignment horizontal="center" vertical="center" wrapText="1"/>
    </xf>
    <xf numFmtId="41" fontId="9" fillId="4" borderId="18" xfId="6" applyNumberFormat="1" applyFont="1" applyFill="1" applyBorder="1" applyAlignment="1">
      <alignment horizontal="center" vertical="center"/>
    </xf>
    <xf numFmtId="179" fontId="24" fillId="4" borderId="19" xfId="25" applyNumberFormat="1" applyFont="1" applyFill="1" applyBorder="1" applyAlignment="1">
      <alignment horizontal="center" vertical="center" wrapText="1"/>
    </xf>
    <xf numFmtId="41" fontId="9" fillId="4" borderId="19" xfId="4" applyNumberFormat="1" applyFont="1" applyFill="1" applyBorder="1" applyAlignment="1">
      <alignment horizontal="center" vertical="center"/>
    </xf>
    <xf numFmtId="41" fontId="9" fillId="4" borderId="36" xfId="6" applyNumberFormat="1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81" fontId="1" fillId="0" borderId="0" xfId="4" applyNumberFormat="1" applyAlignment="1"/>
    <xf numFmtId="41" fontId="9" fillId="0" borderId="15" xfId="27" applyFont="1" applyFill="1" applyBorder="1" applyAlignment="1">
      <alignment horizontal="center" vertical="center"/>
    </xf>
    <xf numFmtId="41" fontId="9" fillId="0" borderId="13" xfId="27" applyFont="1" applyFill="1" applyBorder="1" applyAlignment="1">
      <alignment horizontal="center" vertical="center"/>
    </xf>
    <xf numFmtId="41" fontId="11" fillId="3" borderId="15" xfId="27" applyFont="1" applyFill="1" applyBorder="1" applyAlignment="1">
      <alignment horizontal="center" vertical="center"/>
    </xf>
    <xf numFmtId="41" fontId="11" fillId="3" borderId="13" xfId="27" applyFont="1" applyFill="1" applyBorder="1" applyAlignment="1">
      <alignment horizontal="center" vertical="center"/>
    </xf>
    <xf numFmtId="41" fontId="27" fillId="4" borderId="15" xfId="23" applyNumberFormat="1" applyFont="1" applyFill="1" applyBorder="1" applyAlignment="1">
      <alignment horizontal="center" vertical="center"/>
    </xf>
    <xf numFmtId="41" fontId="27" fillId="4" borderId="13" xfId="23" applyNumberFormat="1" applyFont="1" applyFill="1" applyBorder="1" applyAlignment="1">
      <alignment horizontal="center" vertical="center"/>
    </xf>
    <xf numFmtId="41" fontId="9" fillId="4" borderId="15" xfId="6" applyFont="1" applyFill="1" applyBorder="1" applyAlignment="1">
      <alignment horizontal="center" vertical="center" shrinkToFit="1"/>
    </xf>
    <xf numFmtId="41" fontId="9" fillId="4" borderId="13" xfId="6" applyFont="1" applyFill="1" applyBorder="1" applyAlignment="1">
      <alignment horizontal="center" vertical="center" shrinkToFit="1"/>
    </xf>
    <xf numFmtId="41" fontId="9" fillId="4" borderId="26" xfId="6" applyFont="1" applyFill="1" applyBorder="1" applyAlignment="1">
      <alignment horizontal="center" vertical="center" shrinkToFit="1"/>
    </xf>
    <xf numFmtId="41" fontId="9" fillId="4" borderId="26" xfId="6" applyFont="1" applyFill="1" applyBorder="1" applyAlignment="1">
      <alignment horizontal="center" vertical="center"/>
    </xf>
    <xf numFmtId="41" fontId="27" fillId="4" borderId="25" xfId="23" applyNumberFormat="1" applyFont="1" applyFill="1" applyBorder="1" applyAlignment="1">
      <alignment horizontal="center" vertical="center"/>
    </xf>
    <xf numFmtId="41" fontId="27" fillId="4" borderId="20" xfId="23" applyNumberFormat="1" applyFont="1" applyFill="1" applyBorder="1" applyAlignment="1">
      <alignment horizontal="center" vertical="center"/>
    </xf>
    <xf numFmtId="41" fontId="9" fillId="4" borderId="20" xfId="6" applyFont="1" applyFill="1" applyBorder="1" applyAlignment="1">
      <alignment horizontal="center" vertical="center" shrinkToFit="1"/>
    </xf>
    <xf numFmtId="41" fontId="9" fillId="4" borderId="27" xfId="6" applyFont="1" applyFill="1" applyBorder="1" applyAlignment="1">
      <alignment horizontal="center" vertical="center"/>
    </xf>
    <xf numFmtId="41" fontId="21" fillId="0" borderId="0" xfId="4" applyNumberFormat="1" applyFont="1" applyAlignment="1"/>
    <xf numFmtId="178" fontId="9" fillId="4" borderId="20" xfId="2" applyNumberFormat="1" applyFont="1" applyFill="1" applyBorder="1" applyAlignment="1">
      <alignment horizontal="center" vertical="center"/>
    </xf>
    <xf numFmtId="176" fontId="9" fillId="4" borderId="20" xfId="2" applyNumberFormat="1" applyFont="1" applyFill="1" applyBorder="1" applyAlignment="1">
      <alignment horizontal="center" vertical="center" wrapText="1"/>
    </xf>
    <xf numFmtId="41" fontId="9" fillId="0" borderId="0" xfId="1" applyNumberFormat="1" applyFont="1" applyAlignment="1">
      <alignment horizontal="center" vertical="center"/>
    </xf>
    <xf numFmtId="41" fontId="10" fillId="4" borderId="14" xfId="5" applyFont="1" applyFill="1" applyBorder="1" applyAlignment="1">
      <alignment horizontal="right" vertical="center"/>
    </xf>
    <xf numFmtId="41" fontId="10" fillId="4" borderId="22" xfId="5" applyFont="1" applyFill="1" applyBorder="1" applyAlignment="1">
      <alignment horizontal="right" vertical="center"/>
    </xf>
    <xf numFmtId="3" fontId="28" fillId="4" borderId="13" xfId="0" applyNumberFormat="1" applyFont="1" applyFill="1" applyBorder="1" applyAlignment="1">
      <alignment horizontal="right" vertical="center" wrapText="1"/>
    </xf>
    <xf numFmtId="0" fontId="28" fillId="4" borderId="13" xfId="0" applyFont="1" applyFill="1" applyBorder="1" applyAlignment="1">
      <alignment horizontal="right" vertical="center" wrapText="1"/>
    </xf>
    <xf numFmtId="3" fontId="28" fillId="4" borderId="20" xfId="0" applyNumberFormat="1" applyFont="1" applyFill="1" applyBorder="1" applyAlignment="1">
      <alignment horizontal="right" vertical="center" wrapText="1"/>
    </xf>
    <xf numFmtId="0" fontId="7" fillId="0" borderId="23" xfId="1" applyFont="1" applyBorder="1" applyAlignment="1">
      <alignment horizontal="right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23" xfId="3" applyFont="1" applyBorder="1" applyAlignment="1">
      <alignment horizontal="right" vertical="center"/>
    </xf>
    <xf numFmtId="0" fontId="14" fillId="0" borderId="0" xfId="4" applyFont="1" applyAlignment="1">
      <alignment horizontal="left" vertical="center"/>
    </xf>
    <xf numFmtId="0" fontId="19" fillId="0" borderId="1" xfId="4" applyFont="1" applyBorder="1" applyAlignment="1">
      <alignment horizontal="left" vertical="center"/>
    </xf>
    <xf numFmtId="0" fontId="7" fillId="0" borderId="23" xfId="4" applyFont="1" applyFill="1" applyBorder="1" applyAlignment="1">
      <alignment horizontal="left" vertical="center"/>
    </xf>
    <xf numFmtId="0" fontId="7" fillId="0" borderId="23" xfId="4" applyFont="1" applyBorder="1" applyAlignment="1">
      <alignment horizontal="right" vertical="center"/>
    </xf>
    <xf numFmtId="0" fontId="7" fillId="0" borderId="23" xfId="4" applyFont="1" applyBorder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right" vertical="center"/>
    </xf>
    <xf numFmtId="0" fontId="9" fillId="2" borderId="28" xfId="4" applyFont="1" applyFill="1" applyBorder="1" applyAlignment="1">
      <alignment horizontal="left" vertical="center" wrapText="1"/>
    </xf>
    <xf numFmtId="0" fontId="9" fillId="2" borderId="29" xfId="4" applyFont="1" applyFill="1" applyBorder="1" applyAlignment="1">
      <alignment horizontal="left" vertical="center"/>
    </xf>
    <xf numFmtId="0" fontId="9" fillId="2" borderId="5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/>
    </xf>
    <xf numFmtId="0" fontId="21" fillId="0" borderId="23" xfId="4" applyFont="1" applyBorder="1" applyAlignment="1">
      <alignment horizontal="right" vertical="center"/>
    </xf>
    <xf numFmtId="41" fontId="7" fillId="0" borderId="23" xfId="4" applyNumberFormat="1" applyFont="1" applyBorder="1" applyAlignment="1">
      <alignment horizontal="right" vertical="center"/>
    </xf>
    <xf numFmtId="41" fontId="21" fillId="0" borderId="23" xfId="4" applyNumberFormat="1" applyFont="1" applyBorder="1" applyAlignment="1">
      <alignment horizontal="right" vertical="center"/>
    </xf>
    <xf numFmtId="0" fontId="10" fillId="2" borderId="5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2" borderId="3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left" vertical="center" wrapText="1"/>
    </xf>
    <xf numFmtId="0" fontId="9" fillId="2" borderId="32" xfId="4" applyFont="1" applyFill="1" applyBorder="1" applyAlignment="1">
      <alignment horizontal="left" vertical="center" wrapText="1"/>
    </xf>
    <xf numFmtId="0" fontId="9" fillId="2" borderId="5" xfId="4" applyFont="1" applyFill="1" applyBorder="1" applyAlignment="1">
      <alignment horizontal="center" vertical="center"/>
    </xf>
    <xf numFmtId="0" fontId="9" fillId="2" borderId="38" xfId="4" applyFont="1" applyFill="1" applyBorder="1" applyAlignment="1">
      <alignment horizontal="left" vertical="center" wrapText="1"/>
    </xf>
  </cellXfs>
  <cellStyles count="28">
    <cellStyle name="쉼표 [0] 10 2" xfId="6"/>
    <cellStyle name="쉼표 [0] 10 2 2" xfId="27"/>
    <cellStyle name="쉼표 [0] 11 2" xfId="18"/>
    <cellStyle name="쉼표 [0] 12 2" xfId="10"/>
    <cellStyle name="쉼표 [0] 13 2" xfId="8"/>
    <cellStyle name="쉼표 [0] 14 2" xfId="20"/>
    <cellStyle name="쉼표 [0] 15 2" xfId="16"/>
    <cellStyle name="쉼표 [0] 16 2" xfId="15"/>
    <cellStyle name="쉼표 [0] 17 2" xfId="14"/>
    <cellStyle name="쉼표 [0] 18" xfId="2"/>
    <cellStyle name="쉼표 [0] 18 2" xfId="5"/>
    <cellStyle name="쉼표 [0] 19" xfId="23"/>
    <cellStyle name="쉼표 [0] 28 10" xfId="22"/>
    <cellStyle name="쉼표 [0] 3 2" xfId="13"/>
    <cellStyle name="쉼표 [0] 4 2" xfId="12"/>
    <cellStyle name="쉼표 [0] 5 2" xfId="17"/>
    <cellStyle name="쉼표 [0] 6 2" xfId="19"/>
    <cellStyle name="쉼표 [0] 7 2" xfId="21"/>
    <cellStyle name="쉼표 [0] 8 2" xfId="9"/>
    <cellStyle name="쉼표 [0] 9 2" xfId="11"/>
    <cellStyle name="표준" xfId="0" builtinId="0"/>
    <cellStyle name="표준 139" xfId="24"/>
    <cellStyle name="표준 142" xfId="25"/>
    <cellStyle name="표준 164" xfId="26"/>
    <cellStyle name="표준 18" xfId="3"/>
    <cellStyle name="표준 82" xfId="7"/>
    <cellStyle name="표준_제8장. 전기가스수도 2" xfId="4"/>
    <cellStyle name="표준_제8장. 전기가스수도_한국전력공사신안지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40"/>
  <sheetViews>
    <sheetView tabSelected="1" workbookViewId="0">
      <selection activeCell="U22" sqref="U22"/>
    </sheetView>
  </sheetViews>
  <sheetFormatPr defaultRowHeight="23.25" customHeight="1"/>
  <cols>
    <col min="1" max="1" width="7.375" style="1" customWidth="1"/>
    <col min="2" max="2" width="10.125" style="1" customWidth="1"/>
    <col min="3" max="3" width="9.875" style="1" customWidth="1"/>
    <col min="4" max="4" width="10.125" style="1" customWidth="1"/>
    <col min="5" max="5" width="9.875" style="1" customWidth="1"/>
    <col min="6" max="6" width="9.125" style="1" customWidth="1"/>
    <col min="7" max="7" width="9.875" style="1" customWidth="1"/>
    <col min="8" max="8" width="10.5" style="1" customWidth="1"/>
    <col min="9" max="13" width="9.875" style="1" customWidth="1"/>
    <col min="14" max="14" width="8.125" style="1" customWidth="1"/>
    <col min="15" max="15" width="9.875" style="1" customWidth="1"/>
    <col min="16" max="16" width="12.75" style="1" customWidth="1"/>
    <col min="17" max="17" width="9.875" style="1" customWidth="1"/>
    <col min="18" max="16384" width="9" style="1"/>
  </cols>
  <sheetData>
    <row r="2" spans="1:20" ht="36.75" customHeight="1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20" ht="27" customHeight="1">
      <c r="A3" s="298" t="s">
        <v>97</v>
      </c>
      <c r="B3" s="298"/>
      <c r="C3" s="298"/>
      <c r="D3" s="298"/>
      <c r="E3" s="298"/>
      <c r="F3" s="298"/>
      <c r="G3" s="298"/>
      <c r="H3" s="2"/>
      <c r="I3" s="2"/>
    </row>
    <row r="4" spans="1:20" ht="21" customHeight="1">
      <c r="A4" s="299" t="s">
        <v>1</v>
      </c>
      <c r="B4" s="299"/>
      <c r="I4" s="3"/>
      <c r="J4" s="3"/>
      <c r="Q4" s="4" t="s">
        <v>2</v>
      </c>
    </row>
    <row r="5" spans="1:20" s="6" customFormat="1" ht="19.5" customHeight="1">
      <c r="A5" s="300" t="s">
        <v>98</v>
      </c>
      <c r="B5" s="296" t="s">
        <v>99</v>
      </c>
      <c r="C5" s="5"/>
      <c r="D5" s="296" t="s">
        <v>100</v>
      </c>
      <c r="E5" s="5"/>
      <c r="F5" s="296" t="s">
        <v>101</v>
      </c>
      <c r="G5" s="5"/>
      <c r="H5" s="296" t="s">
        <v>102</v>
      </c>
      <c r="I5" s="5"/>
      <c r="J5" s="295" t="s">
        <v>103</v>
      </c>
      <c r="K5" s="295"/>
      <c r="L5" s="295"/>
      <c r="M5" s="295"/>
      <c r="N5" s="295"/>
      <c r="O5" s="295"/>
      <c r="P5" s="295"/>
      <c r="Q5" s="295"/>
    </row>
    <row r="6" spans="1:20" s="6" customFormat="1" ht="19.5" customHeight="1">
      <c r="A6" s="301"/>
      <c r="B6" s="295"/>
      <c r="C6" s="295" t="s">
        <v>104</v>
      </c>
      <c r="D6" s="295"/>
      <c r="E6" s="295" t="s">
        <v>105</v>
      </c>
      <c r="F6" s="295"/>
      <c r="G6" s="295" t="s">
        <v>4</v>
      </c>
      <c r="H6" s="295"/>
      <c r="I6" s="295" t="s">
        <v>4</v>
      </c>
      <c r="J6" s="296" t="s">
        <v>106</v>
      </c>
      <c r="K6" s="5"/>
      <c r="L6" s="296" t="s">
        <v>5</v>
      </c>
      <c r="M6" s="5"/>
      <c r="N6" s="296" t="s">
        <v>6</v>
      </c>
      <c r="O6" s="5"/>
      <c r="P6" s="296" t="s">
        <v>7</v>
      </c>
      <c r="Q6" s="5"/>
    </row>
    <row r="7" spans="1:20" s="6" customFormat="1" ht="40.5" customHeight="1">
      <c r="A7" s="302"/>
      <c r="B7" s="295"/>
      <c r="C7" s="295"/>
      <c r="D7" s="295"/>
      <c r="E7" s="295"/>
      <c r="F7" s="295"/>
      <c r="G7" s="295"/>
      <c r="H7" s="295"/>
      <c r="I7" s="295"/>
      <c r="J7" s="295"/>
      <c r="K7" s="7" t="s">
        <v>4</v>
      </c>
      <c r="L7" s="295"/>
      <c r="M7" s="7" t="s">
        <v>105</v>
      </c>
      <c r="N7" s="295"/>
      <c r="O7" s="7" t="s">
        <v>105</v>
      </c>
      <c r="P7" s="295"/>
      <c r="Q7" s="7" t="s">
        <v>4</v>
      </c>
      <c r="T7" s="288"/>
    </row>
    <row r="8" spans="1:20" ht="18.75" customHeight="1">
      <c r="A8" s="8">
        <v>2017</v>
      </c>
      <c r="B8" s="9">
        <v>112060</v>
      </c>
      <c r="C8" s="10">
        <v>100</v>
      </c>
      <c r="D8" s="10">
        <v>19314</v>
      </c>
      <c r="E8" s="11">
        <v>17.2</v>
      </c>
      <c r="F8" s="10">
        <v>6658</v>
      </c>
      <c r="G8" s="11">
        <v>5.9</v>
      </c>
      <c r="H8" s="10">
        <v>49017</v>
      </c>
      <c r="I8" s="11">
        <v>43.7</v>
      </c>
      <c r="J8" s="10">
        <v>37071</v>
      </c>
      <c r="K8" s="12">
        <v>33.1</v>
      </c>
      <c r="L8" s="10">
        <v>34368</v>
      </c>
      <c r="M8" s="12">
        <v>30.7</v>
      </c>
      <c r="N8" s="13">
        <v>597</v>
      </c>
      <c r="O8" s="12">
        <v>3.1</v>
      </c>
      <c r="P8" s="10">
        <v>2106</v>
      </c>
      <c r="Q8" s="14">
        <v>1.9</v>
      </c>
    </row>
    <row r="9" spans="1:20" ht="18.75" customHeight="1">
      <c r="A9" s="8">
        <v>2018</v>
      </c>
      <c r="B9" s="9">
        <v>116380</v>
      </c>
      <c r="C9" s="10">
        <v>100</v>
      </c>
      <c r="D9" s="10">
        <v>19346</v>
      </c>
      <c r="E9" s="11">
        <v>16.600000000000001</v>
      </c>
      <c r="F9" s="10">
        <v>7333</v>
      </c>
      <c r="G9" s="11">
        <v>6.3</v>
      </c>
      <c r="H9" s="10">
        <v>49751</v>
      </c>
      <c r="I9" s="11">
        <v>42.7</v>
      </c>
      <c r="J9" s="10">
        <v>39950</v>
      </c>
      <c r="K9" s="12">
        <v>34.299999999999997</v>
      </c>
      <c r="L9" s="10">
        <v>37246</v>
      </c>
      <c r="M9" s="12">
        <v>32</v>
      </c>
      <c r="N9" s="13">
        <v>495</v>
      </c>
      <c r="O9" s="12">
        <v>0.4</v>
      </c>
      <c r="P9" s="10">
        <v>2209</v>
      </c>
      <c r="Q9" s="14">
        <v>1.9</v>
      </c>
    </row>
    <row r="10" spans="1:20" ht="18.75" customHeight="1">
      <c r="A10" s="15">
        <v>2019</v>
      </c>
      <c r="B10" s="16">
        <v>117343</v>
      </c>
      <c r="C10" s="17">
        <v>100</v>
      </c>
      <c r="D10" s="17">
        <v>18841</v>
      </c>
      <c r="E10" s="18">
        <v>16.056347630450901</v>
      </c>
      <c r="F10" s="17">
        <v>7458</v>
      </c>
      <c r="G10" s="18">
        <v>6.3557263748157107</v>
      </c>
      <c r="H10" s="17">
        <v>48947</v>
      </c>
      <c r="I10" s="19">
        <v>41.712756619483052</v>
      </c>
      <c r="J10" s="17">
        <v>42097</v>
      </c>
      <c r="K10" s="20">
        <v>35.87516937525033</v>
      </c>
      <c r="L10" s="17">
        <v>39240</v>
      </c>
      <c r="M10" s="19">
        <v>33.440426783020719</v>
      </c>
      <c r="N10" s="17">
        <v>449</v>
      </c>
      <c r="O10" s="19">
        <v>2.383100684677034</v>
      </c>
      <c r="P10" s="17">
        <v>2408</v>
      </c>
      <c r="Q10" s="21">
        <v>2.0521036619142174</v>
      </c>
    </row>
    <row r="11" spans="1:20" ht="18.75" customHeight="1">
      <c r="A11" s="15">
        <v>2020</v>
      </c>
      <c r="B11" s="16">
        <v>118109</v>
      </c>
      <c r="C11" s="17">
        <v>100</v>
      </c>
      <c r="D11" s="17">
        <v>19622</v>
      </c>
      <c r="E11" s="18">
        <v>16.613467220956913</v>
      </c>
      <c r="F11" s="17">
        <v>7399</v>
      </c>
      <c r="G11" s="18">
        <v>6.2645522356467334</v>
      </c>
      <c r="H11" s="17">
        <v>50272</v>
      </c>
      <c r="I11" s="19">
        <v>42.564072170622055</v>
      </c>
      <c r="J11" s="17">
        <v>40816</v>
      </c>
      <c r="K11" s="20">
        <v>34.557908372774307</v>
      </c>
      <c r="L11" s="17">
        <v>37686</v>
      </c>
      <c r="M11" s="19">
        <v>31.907813968452871</v>
      </c>
      <c r="N11" s="17">
        <v>511</v>
      </c>
      <c r="O11" s="19">
        <v>2.6042197533380897</v>
      </c>
      <c r="P11" s="17">
        <v>2619</v>
      </c>
      <c r="Q11" s="21">
        <v>2.2174432092389234</v>
      </c>
    </row>
    <row r="12" spans="1:20" ht="18.75" customHeight="1">
      <c r="A12" s="15">
        <v>2021</v>
      </c>
      <c r="B12" s="16">
        <v>314855</v>
      </c>
      <c r="C12" s="17">
        <v>100</v>
      </c>
      <c r="D12" s="17">
        <v>41311</v>
      </c>
      <c r="E12" s="18">
        <v>13.1</v>
      </c>
      <c r="F12" s="17">
        <v>9250</v>
      </c>
      <c r="G12" s="18">
        <v>2.9</v>
      </c>
      <c r="H12" s="17">
        <v>80990</v>
      </c>
      <c r="I12" s="19">
        <v>25.7</v>
      </c>
      <c r="J12" s="17">
        <v>183304</v>
      </c>
      <c r="K12" s="20">
        <v>58.2</v>
      </c>
      <c r="L12" s="17">
        <v>150432</v>
      </c>
      <c r="M12" s="19">
        <v>47.8</v>
      </c>
      <c r="N12" s="17">
        <v>5751</v>
      </c>
      <c r="O12" s="19">
        <v>13.9</v>
      </c>
      <c r="P12" s="17">
        <v>27121</v>
      </c>
      <c r="Q12" s="21">
        <v>8.6</v>
      </c>
    </row>
    <row r="13" spans="1:20" s="29" customFormat="1" ht="18.75" customHeight="1">
      <c r="A13" s="22">
        <v>2022</v>
      </c>
      <c r="B13" s="23">
        <f>SUM(B14:B25)</f>
        <v>134153</v>
      </c>
      <c r="C13" s="24">
        <f>SUM(E13,G13,I13,K13)</f>
        <v>100</v>
      </c>
      <c r="D13" s="24">
        <f>SUM(D14:D25)</f>
        <v>18384</v>
      </c>
      <c r="E13" s="25">
        <f t="shared" ref="E13:E25" si="0">D13/B13*100</f>
        <v>13.703756159012471</v>
      </c>
      <c r="F13" s="24">
        <f>SUM(F14:F25)</f>
        <v>8203</v>
      </c>
      <c r="G13" s="25">
        <f t="shared" ref="G13:G25" si="1">F13/B13*100</f>
        <v>6.1146601268700662</v>
      </c>
      <c r="H13" s="24">
        <f>SUM(H14:H25)</f>
        <v>61397</v>
      </c>
      <c r="I13" s="26">
        <f t="shared" ref="I13:I25" si="2">H13/B13*100</f>
        <v>45.766401049547909</v>
      </c>
      <c r="J13" s="24">
        <f>SUM(J14:J25)</f>
        <v>46169</v>
      </c>
      <c r="K13" s="27">
        <f t="shared" ref="K13:K25" si="3">J13/B13*100</f>
        <v>34.415182664569564</v>
      </c>
      <c r="L13" s="24">
        <f>SUM(L14:L25)</f>
        <v>42959</v>
      </c>
      <c r="M13" s="26">
        <f t="shared" ref="M13:M25" si="4">L13/B13*100</f>
        <v>32.022392343070969</v>
      </c>
      <c r="N13" s="24">
        <f>SUM(N14:N25)</f>
        <v>892</v>
      </c>
      <c r="O13" s="26">
        <f>N13/D13*100</f>
        <v>4.8520452567449954</v>
      </c>
      <c r="P13" s="24">
        <f>SUM(P14:P25)</f>
        <v>2318</v>
      </c>
      <c r="Q13" s="28">
        <f t="shared" ref="Q13:Q25" si="5">P13/B13*100</f>
        <v>1.7278778707893225</v>
      </c>
      <c r="R13" s="1"/>
      <c r="S13" s="1"/>
    </row>
    <row r="14" spans="1:20" s="38" customFormat="1" ht="18.75" customHeight="1">
      <c r="A14" s="30" t="s">
        <v>107</v>
      </c>
      <c r="B14" s="31">
        <f t="shared" ref="B14:C25" si="6">D14+F14+H14+J14</f>
        <v>10641</v>
      </c>
      <c r="C14" s="32">
        <f t="shared" si="6"/>
        <v>100</v>
      </c>
      <c r="D14" s="33">
        <v>1813</v>
      </c>
      <c r="E14" s="34">
        <f t="shared" si="0"/>
        <v>17.037872380415376</v>
      </c>
      <c r="F14" s="33">
        <v>906</v>
      </c>
      <c r="G14" s="34">
        <f t="shared" si="1"/>
        <v>8.514237383704538</v>
      </c>
      <c r="H14" s="33">
        <v>6193</v>
      </c>
      <c r="I14" s="34">
        <f t="shared" si="2"/>
        <v>58.199417347993609</v>
      </c>
      <c r="J14" s="35">
        <f t="shared" ref="J14:J25" si="7">SUM(L14,N14,P14)</f>
        <v>1729</v>
      </c>
      <c r="K14" s="36">
        <f t="shared" si="3"/>
        <v>16.248472887886479</v>
      </c>
      <c r="L14" s="33">
        <v>1491</v>
      </c>
      <c r="M14" s="34">
        <f t="shared" si="4"/>
        <v>14.011840992387933</v>
      </c>
      <c r="N14" s="33">
        <v>25</v>
      </c>
      <c r="O14" s="34">
        <f t="shared" ref="O14:O25" si="8">N14/B14*100</f>
        <v>0.23494032515741001</v>
      </c>
      <c r="P14" s="33">
        <v>213</v>
      </c>
      <c r="Q14" s="37">
        <f t="shared" si="5"/>
        <v>2.0016915703411331</v>
      </c>
    </row>
    <row r="15" spans="1:20" s="38" customFormat="1" ht="18.75" customHeight="1">
      <c r="A15" s="30" t="s">
        <v>9</v>
      </c>
      <c r="B15" s="31">
        <f t="shared" si="6"/>
        <v>10985</v>
      </c>
      <c r="C15" s="32">
        <f t="shared" si="6"/>
        <v>100</v>
      </c>
      <c r="D15" s="33">
        <v>1825</v>
      </c>
      <c r="E15" s="34">
        <f t="shared" si="0"/>
        <v>16.613563950842057</v>
      </c>
      <c r="F15" s="33">
        <v>790</v>
      </c>
      <c r="G15" s="34">
        <f t="shared" si="1"/>
        <v>7.1916249431042329</v>
      </c>
      <c r="H15" s="33">
        <v>6539</v>
      </c>
      <c r="I15" s="34">
        <f t="shared" si="2"/>
        <v>59.526627218934912</v>
      </c>
      <c r="J15" s="35">
        <f t="shared" si="7"/>
        <v>1831</v>
      </c>
      <c r="K15" s="36">
        <f t="shared" si="3"/>
        <v>16.668183887118797</v>
      </c>
      <c r="L15" s="33">
        <v>1611</v>
      </c>
      <c r="M15" s="34">
        <f t="shared" si="4"/>
        <v>14.665452890304961</v>
      </c>
      <c r="N15" s="33">
        <v>25</v>
      </c>
      <c r="O15" s="34">
        <f t="shared" si="8"/>
        <v>0.22758306781975418</v>
      </c>
      <c r="P15" s="33">
        <v>195</v>
      </c>
      <c r="Q15" s="37">
        <f t="shared" si="5"/>
        <v>1.7751479289940828</v>
      </c>
    </row>
    <row r="16" spans="1:20" s="38" customFormat="1" ht="18.75" customHeight="1">
      <c r="A16" s="30" t="s">
        <v>10</v>
      </c>
      <c r="B16" s="31">
        <f t="shared" si="6"/>
        <v>10056</v>
      </c>
      <c r="C16" s="32">
        <f t="shared" si="6"/>
        <v>100</v>
      </c>
      <c r="D16" s="33">
        <v>1536</v>
      </c>
      <c r="E16" s="34">
        <f t="shared" si="0"/>
        <v>15.274463007159905</v>
      </c>
      <c r="F16" s="33">
        <v>794</v>
      </c>
      <c r="G16" s="34">
        <f t="shared" si="1"/>
        <v>7.8957836117740658</v>
      </c>
      <c r="H16" s="33">
        <v>5918</v>
      </c>
      <c r="I16" s="34">
        <f t="shared" si="2"/>
        <v>58.850437549721555</v>
      </c>
      <c r="J16" s="35">
        <f t="shared" si="7"/>
        <v>1808</v>
      </c>
      <c r="K16" s="36">
        <f t="shared" si="3"/>
        <v>17.979315831344472</v>
      </c>
      <c r="L16" s="33">
        <v>1567</v>
      </c>
      <c r="M16" s="34">
        <f t="shared" si="4"/>
        <v>15.582736674622117</v>
      </c>
      <c r="N16" s="33">
        <v>49</v>
      </c>
      <c r="O16" s="34">
        <f t="shared" si="8"/>
        <v>0.4872712808273667</v>
      </c>
      <c r="P16" s="33">
        <v>192</v>
      </c>
      <c r="Q16" s="37">
        <f t="shared" si="5"/>
        <v>1.9093078758949882</v>
      </c>
      <c r="T16" s="39"/>
    </row>
    <row r="17" spans="1:19" s="38" customFormat="1" ht="18.75" customHeight="1">
      <c r="A17" s="30" t="s">
        <v>11</v>
      </c>
      <c r="B17" s="31">
        <f t="shared" si="6"/>
        <v>9834</v>
      </c>
      <c r="C17" s="32">
        <f t="shared" si="6"/>
        <v>99.999999999999986</v>
      </c>
      <c r="D17" s="33">
        <v>1536</v>
      </c>
      <c r="E17" s="34">
        <f t="shared" si="0"/>
        <v>15.61928004881025</v>
      </c>
      <c r="F17" s="33">
        <v>762</v>
      </c>
      <c r="G17" s="34">
        <f t="shared" si="1"/>
        <v>7.7486272117144592</v>
      </c>
      <c r="H17" s="33">
        <v>5223</v>
      </c>
      <c r="I17" s="34">
        <f t="shared" si="2"/>
        <v>53.111653447223915</v>
      </c>
      <c r="J17" s="35">
        <f t="shared" si="7"/>
        <v>2313</v>
      </c>
      <c r="K17" s="36">
        <f t="shared" si="3"/>
        <v>23.520439292251371</v>
      </c>
      <c r="L17" s="33">
        <v>2068</v>
      </c>
      <c r="M17" s="34">
        <f t="shared" si="4"/>
        <v>21.029082774049218</v>
      </c>
      <c r="N17" s="33">
        <v>68</v>
      </c>
      <c r="O17" s="34">
        <f t="shared" si="8"/>
        <v>0.69147854382753715</v>
      </c>
      <c r="P17" s="33">
        <v>177</v>
      </c>
      <c r="Q17" s="37">
        <f t="shared" si="5"/>
        <v>1.7998779743746185</v>
      </c>
      <c r="S17" s="40"/>
    </row>
    <row r="18" spans="1:19" s="38" customFormat="1" ht="18.75" customHeight="1">
      <c r="A18" s="30" t="s">
        <v>12</v>
      </c>
      <c r="B18" s="31">
        <f t="shared" si="6"/>
        <v>8748</v>
      </c>
      <c r="C18" s="32">
        <f t="shared" si="6"/>
        <v>100</v>
      </c>
      <c r="D18" s="33">
        <v>1339</v>
      </c>
      <c r="E18" s="34">
        <f t="shared" si="0"/>
        <v>15.306355738454505</v>
      </c>
      <c r="F18" s="33">
        <v>570</v>
      </c>
      <c r="G18" s="34">
        <f t="shared" si="1"/>
        <v>6.5157750342935525</v>
      </c>
      <c r="H18" s="33">
        <v>4044</v>
      </c>
      <c r="I18" s="34">
        <f t="shared" si="2"/>
        <v>46.227709190672158</v>
      </c>
      <c r="J18" s="35">
        <f t="shared" si="7"/>
        <v>2795</v>
      </c>
      <c r="K18" s="36">
        <f t="shared" si="3"/>
        <v>31.950160036579788</v>
      </c>
      <c r="L18" s="33">
        <v>2519</v>
      </c>
      <c r="M18" s="34">
        <f t="shared" si="4"/>
        <v>28.795153177869224</v>
      </c>
      <c r="N18" s="33">
        <v>95</v>
      </c>
      <c r="O18" s="34">
        <f t="shared" si="8"/>
        <v>1.0859625057155922</v>
      </c>
      <c r="P18" s="33">
        <v>181</v>
      </c>
      <c r="Q18" s="37">
        <f t="shared" si="5"/>
        <v>2.06904435299497</v>
      </c>
      <c r="S18" s="40"/>
    </row>
    <row r="19" spans="1:19" s="38" customFormat="1" ht="18.75" customHeight="1">
      <c r="A19" s="30" t="s">
        <v>13</v>
      </c>
      <c r="B19" s="31">
        <f t="shared" si="6"/>
        <v>9473</v>
      </c>
      <c r="C19" s="32">
        <f t="shared" si="6"/>
        <v>100</v>
      </c>
      <c r="D19" s="33">
        <v>1305</v>
      </c>
      <c r="E19" s="34">
        <f t="shared" si="0"/>
        <v>13.775994932967381</v>
      </c>
      <c r="F19" s="33">
        <v>540</v>
      </c>
      <c r="G19" s="34">
        <f t="shared" si="1"/>
        <v>5.7004116964002955</v>
      </c>
      <c r="H19" s="33">
        <v>3857</v>
      </c>
      <c r="I19" s="34">
        <f t="shared" si="2"/>
        <v>40.715718357436927</v>
      </c>
      <c r="J19" s="35">
        <f t="shared" si="7"/>
        <v>3771</v>
      </c>
      <c r="K19" s="36">
        <f t="shared" si="3"/>
        <v>39.8078750131954</v>
      </c>
      <c r="L19" s="33">
        <v>3477</v>
      </c>
      <c r="M19" s="34">
        <f t="shared" si="4"/>
        <v>36.704317534044122</v>
      </c>
      <c r="N19" s="33">
        <v>113</v>
      </c>
      <c r="O19" s="34">
        <f t="shared" si="8"/>
        <v>1.1928639290615435</v>
      </c>
      <c r="P19" s="33">
        <v>181</v>
      </c>
      <c r="Q19" s="37">
        <f t="shared" si="5"/>
        <v>1.9106935500897286</v>
      </c>
      <c r="S19" s="40"/>
    </row>
    <row r="20" spans="1:19" s="38" customFormat="1" ht="18.75" customHeight="1">
      <c r="A20" s="30" t="s">
        <v>14</v>
      </c>
      <c r="B20" s="31">
        <f t="shared" si="6"/>
        <v>11870</v>
      </c>
      <c r="C20" s="32">
        <f t="shared" si="6"/>
        <v>100</v>
      </c>
      <c r="D20" s="33">
        <v>1448</v>
      </c>
      <c r="E20" s="34">
        <f t="shared" si="0"/>
        <v>12.198820556023589</v>
      </c>
      <c r="F20" s="33">
        <v>639</v>
      </c>
      <c r="G20" s="34">
        <f t="shared" si="1"/>
        <v>5.3833192923336135</v>
      </c>
      <c r="H20" s="33">
        <v>4450</v>
      </c>
      <c r="I20" s="34">
        <f t="shared" si="2"/>
        <v>37.489469250210618</v>
      </c>
      <c r="J20" s="35">
        <f t="shared" si="7"/>
        <v>5333</v>
      </c>
      <c r="K20" s="36">
        <f t="shared" si="3"/>
        <v>44.928390901432181</v>
      </c>
      <c r="L20" s="33">
        <v>5048</v>
      </c>
      <c r="M20" s="34">
        <f t="shared" si="4"/>
        <v>42.527379949452396</v>
      </c>
      <c r="N20" s="33">
        <v>105</v>
      </c>
      <c r="O20" s="34">
        <f t="shared" si="8"/>
        <v>0.88458298230834032</v>
      </c>
      <c r="P20" s="33">
        <v>180</v>
      </c>
      <c r="Q20" s="37">
        <f t="shared" si="5"/>
        <v>1.5164279696714407</v>
      </c>
      <c r="S20" s="40"/>
    </row>
    <row r="21" spans="1:19" s="38" customFormat="1" ht="18.75" customHeight="1">
      <c r="A21" s="30" t="s">
        <v>15</v>
      </c>
      <c r="B21" s="31">
        <f t="shared" si="6"/>
        <v>14921</v>
      </c>
      <c r="C21" s="32">
        <f t="shared" si="6"/>
        <v>100</v>
      </c>
      <c r="D21" s="33">
        <v>1773</v>
      </c>
      <c r="E21" s="34">
        <f t="shared" si="0"/>
        <v>11.882581596407746</v>
      </c>
      <c r="F21" s="33">
        <v>631</v>
      </c>
      <c r="G21" s="34">
        <f t="shared" si="1"/>
        <v>4.2289390791501908</v>
      </c>
      <c r="H21" s="33">
        <v>5182</v>
      </c>
      <c r="I21" s="34">
        <f t="shared" si="2"/>
        <v>34.729575765699352</v>
      </c>
      <c r="J21" s="35">
        <f t="shared" si="7"/>
        <v>7335</v>
      </c>
      <c r="K21" s="36">
        <f t="shared" si="3"/>
        <v>49.158903558742715</v>
      </c>
      <c r="L21" s="33">
        <v>7005</v>
      </c>
      <c r="M21" s="34">
        <f t="shared" si="4"/>
        <v>46.947255545874945</v>
      </c>
      <c r="N21" s="33">
        <v>113</v>
      </c>
      <c r="O21" s="34">
        <f t="shared" si="8"/>
        <v>0.75732189531532734</v>
      </c>
      <c r="P21" s="33">
        <v>217</v>
      </c>
      <c r="Q21" s="37">
        <f t="shared" si="5"/>
        <v>1.4543261175524429</v>
      </c>
    </row>
    <row r="22" spans="1:19" s="38" customFormat="1" ht="18.75" customHeight="1">
      <c r="A22" s="30" t="s">
        <v>16</v>
      </c>
      <c r="B22" s="31">
        <f t="shared" si="6"/>
        <v>13547</v>
      </c>
      <c r="C22" s="32">
        <f t="shared" si="6"/>
        <v>100</v>
      </c>
      <c r="D22" s="33">
        <v>1580</v>
      </c>
      <c r="E22" s="34">
        <f t="shared" si="0"/>
        <v>11.663098841071823</v>
      </c>
      <c r="F22" s="33">
        <v>606</v>
      </c>
      <c r="G22" s="34">
        <f t="shared" si="1"/>
        <v>4.4733151251199521</v>
      </c>
      <c r="H22" s="33">
        <v>4944</v>
      </c>
      <c r="I22" s="34">
        <f t="shared" si="2"/>
        <v>36.495164981176643</v>
      </c>
      <c r="J22" s="35">
        <f t="shared" si="7"/>
        <v>6417</v>
      </c>
      <c r="K22" s="36">
        <f t="shared" si="3"/>
        <v>47.368421052631575</v>
      </c>
      <c r="L22" s="33">
        <v>6104</v>
      </c>
      <c r="M22" s="34">
        <f t="shared" si="4"/>
        <v>45.05794640879899</v>
      </c>
      <c r="N22" s="33">
        <v>103</v>
      </c>
      <c r="O22" s="34">
        <f t="shared" si="8"/>
        <v>0.76031593710784673</v>
      </c>
      <c r="P22" s="33">
        <v>210</v>
      </c>
      <c r="Q22" s="37">
        <f t="shared" si="5"/>
        <v>1.5501587067247362</v>
      </c>
    </row>
    <row r="23" spans="1:19" s="38" customFormat="1" ht="18.75" customHeight="1">
      <c r="A23" s="30" t="s">
        <v>17</v>
      </c>
      <c r="B23" s="31">
        <f t="shared" si="6"/>
        <v>10852</v>
      </c>
      <c r="C23" s="32">
        <f t="shared" si="6"/>
        <v>100</v>
      </c>
      <c r="D23" s="33">
        <v>1308</v>
      </c>
      <c r="E23" s="34">
        <f t="shared" si="0"/>
        <v>12.05307777368227</v>
      </c>
      <c r="F23" s="33">
        <v>523</v>
      </c>
      <c r="G23" s="34">
        <f t="shared" si="1"/>
        <v>4.8193881312200517</v>
      </c>
      <c r="H23" s="33">
        <v>4416</v>
      </c>
      <c r="I23" s="34">
        <f t="shared" si="2"/>
        <v>40.692959823074091</v>
      </c>
      <c r="J23" s="35">
        <f t="shared" si="7"/>
        <v>4605</v>
      </c>
      <c r="K23" s="36">
        <f t="shared" si="3"/>
        <v>42.434574272023589</v>
      </c>
      <c r="L23" s="33">
        <v>4316</v>
      </c>
      <c r="M23" s="34">
        <f t="shared" si="4"/>
        <v>39.771470696645778</v>
      </c>
      <c r="N23" s="33">
        <v>95</v>
      </c>
      <c r="O23" s="34">
        <f t="shared" si="8"/>
        <v>0.87541467010689278</v>
      </c>
      <c r="P23" s="33">
        <v>194</v>
      </c>
      <c r="Q23" s="37">
        <f t="shared" si="5"/>
        <v>1.7876889052709177</v>
      </c>
    </row>
    <row r="24" spans="1:19" s="38" customFormat="1" ht="18.75" customHeight="1">
      <c r="A24" s="30" t="s">
        <v>18</v>
      </c>
      <c r="B24" s="41">
        <f t="shared" si="6"/>
        <v>10162</v>
      </c>
      <c r="C24" s="33">
        <f t="shared" si="6"/>
        <v>100</v>
      </c>
      <c r="D24" s="33">
        <v>1365</v>
      </c>
      <c r="E24" s="34">
        <f t="shared" si="0"/>
        <v>13.43239519779571</v>
      </c>
      <c r="F24" s="33">
        <v>633</v>
      </c>
      <c r="G24" s="34">
        <f t="shared" si="1"/>
        <v>6.2290887620547135</v>
      </c>
      <c r="H24" s="33">
        <v>5083</v>
      </c>
      <c r="I24" s="34">
        <f t="shared" si="2"/>
        <v>50.019681165124972</v>
      </c>
      <c r="J24" s="35">
        <f t="shared" si="7"/>
        <v>3081</v>
      </c>
      <c r="K24" s="36">
        <f t="shared" si="3"/>
        <v>30.318834875024603</v>
      </c>
      <c r="L24" s="33">
        <v>2814</v>
      </c>
      <c r="M24" s="42">
        <f t="shared" si="4"/>
        <v>27.691399330840387</v>
      </c>
      <c r="N24" s="33">
        <v>70</v>
      </c>
      <c r="O24" s="43">
        <f t="shared" si="8"/>
        <v>0.6888407793741389</v>
      </c>
      <c r="P24" s="33">
        <v>197</v>
      </c>
      <c r="Q24" s="37">
        <f t="shared" si="5"/>
        <v>1.9385947648100768</v>
      </c>
    </row>
    <row r="25" spans="1:19" s="38" customFormat="1" ht="18.75" customHeight="1">
      <c r="A25" s="44" t="s">
        <v>19</v>
      </c>
      <c r="B25" s="45">
        <f t="shared" si="6"/>
        <v>13064</v>
      </c>
      <c r="C25" s="46">
        <f t="shared" si="6"/>
        <v>100</v>
      </c>
      <c r="D25" s="47">
        <v>1556</v>
      </c>
      <c r="E25" s="48">
        <f t="shared" si="0"/>
        <v>11.91059399877526</v>
      </c>
      <c r="F25" s="47">
        <v>809</v>
      </c>
      <c r="G25" s="48">
        <f t="shared" si="1"/>
        <v>6.1925903245560319</v>
      </c>
      <c r="H25" s="47">
        <v>5548</v>
      </c>
      <c r="I25" s="48">
        <f t="shared" si="2"/>
        <v>42.467850581751378</v>
      </c>
      <c r="J25" s="49">
        <f t="shared" si="7"/>
        <v>5151</v>
      </c>
      <c r="K25" s="50">
        <f t="shared" si="3"/>
        <v>39.428965094917331</v>
      </c>
      <c r="L25" s="47">
        <v>4939</v>
      </c>
      <c r="M25" s="48">
        <f t="shared" si="4"/>
        <v>37.806184935701168</v>
      </c>
      <c r="N25" s="46">
        <v>31</v>
      </c>
      <c r="O25" s="48">
        <f t="shared" si="8"/>
        <v>0.23729332516840171</v>
      </c>
      <c r="P25" s="47">
        <v>181</v>
      </c>
      <c r="Q25" s="51">
        <f t="shared" si="5"/>
        <v>1.3854868340477648</v>
      </c>
    </row>
    <row r="26" spans="1:19" s="53" customFormat="1" ht="23.25" customHeight="1">
      <c r="A26" s="52" t="s">
        <v>20</v>
      </c>
      <c r="D26" s="54"/>
      <c r="F26" s="54"/>
      <c r="H26" s="55"/>
      <c r="L26" s="55"/>
      <c r="M26" s="294" t="s">
        <v>21</v>
      </c>
      <c r="N26" s="294"/>
      <c r="O26" s="294"/>
      <c r="P26" s="294"/>
      <c r="Q26" s="294"/>
    </row>
    <row r="27" spans="1:19" ht="23.25" customHeight="1">
      <c r="B27" s="56"/>
    </row>
    <row r="28" spans="1:19" ht="23.25" customHeight="1"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6"/>
      <c r="M28" s="56"/>
      <c r="N28" s="56"/>
      <c r="O28" s="56"/>
      <c r="P28" s="56"/>
      <c r="Q28" s="56"/>
    </row>
    <row r="29" spans="1:19" ht="23.25" customHeight="1">
      <c r="B29" s="56"/>
      <c r="C29" s="58"/>
      <c r="J29" s="56"/>
      <c r="K29" s="57"/>
    </row>
    <row r="30" spans="1:19" ht="23.25" customHeight="1">
      <c r="B30" s="56"/>
      <c r="C30" s="58"/>
      <c r="I30" s="56"/>
      <c r="J30" s="56"/>
      <c r="K30" s="57"/>
    </row>
    <row r="31" spans="1:19" ht="23.25" customHeight="1">
      <c r="B31" s="56"/>
      <c r="C31" s="58"/>
      <c r="J31" s="56"/>
      <c r="K31" s="57"/>
    </row>
    <row r="32" spans="1:19" ht="23.25" customHeight="1">
      <c r="B32" s="56"/>
      <c r="C32" s="58"/>
      <c r="I32" s="56"/>
      <c r="J32" s="56"/>
      <c r="K32" s="57"/>
    </row>
    <row r="33" spans="2:11" ht="23.25" customHeight="1">
      <c r="B33" s="56"/>
      <c r="C33" s="58"/>
      <c r="J33" s="56"/>
      <c r="K33" s="57"/>
    </row>
    <row r="34" spans="2:11" ht="23.25" customHeight="1">
      <c r="B34" s="56"/>
      <c r="C34" s="58"/>
      <c r="I34" s="56"/>
      <c r="J34" s="56"/>
      <c r="K34" s="57"/>
    </row>
    <row r="35" spans="2:11" ht="23.25" customHeight="1">
      <c r="B35" s="56"/>
      <c r="C35" s="58"/>
      <c r="J35" s="56"/>
      <c r="K35" s="57"/>
    </row>
    <row r="36" spans="2:11" ht="23.25" customHeight="1">
      <c r="B36" s="56"/>
      <c r="C36" s="58"/>
      <c r="I36" s="56"/>
      <c r="J36" s="56"/>
      <c r="K36" s="57"/>
    </row>
    <row r="37" spans="2:11" ht="23.25" customHeight="1">
      <c r="B37" s="56"/>
      <c r="C37" s="58"/>
      <c r="J37" s="56"/>
      <c r="K37" s="57"/>
    </row>
    <row r="38" spans="2:11" ht="23.25" customHeight="1">
      <c r="B38" s="56"/>
      <c r="C38" s="58"/>
      <c r="I38" s="56"/>
      <c r="J38" s="56"/>
      <c r="K38" s="57"/>
    </row>
    <row r="39" spans="2:11" ht="23.25" customHeight="1">
      <c r="B39" s="56"/>
      <c r="C39" s="58"/>
      <c r="J39" s="56"/>
      <c r="K39" s="57"/>
    </row>
    <row r="40" spans="2:11" ht="23.25" customHeight="1">
      <c r="B40" s="56"/>
      <c r="C40" s="58"/>
      <c r="J40" s="56"/>
      <c r="K40" s="56"/>
    </row>
  </sheetData>
  <mergeCells count="18">
    <mergeCell ref="A2:Q2"/>
    <mergeCell ref="A3:G3"/>
    <mergeCell ref="A4:B4"/>
    <mergeCell ref="A5:A7"/>
    <mergeCell ref="B5:B7"/>
    <mergeCell ref="D5:D7"/>
    <mergeCell ref="F5:F7"/>
    <mergeCell ref="H5:H7"/>
    <mergeCell ref="J5:Q5"/>
    <mergeCell ref="C6:C7"/>
    <mergeCell ref="P6:P7"/>
    <mergeCell ref="M26:Q26"/>
    <mergeCell ref="E6:E7"/>
    <mergeCell ref="G6:G7"/>
    <mergeCell ref="I6:I7"/>
    <mergeCell ref="J6:J7"/>
    <mergeCell ref="L6:L7"/>
    <mergeCell ref="N6:N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workbookViewId="0">
      <selection activeCell="L7" sqref="L7"/>
    </sheetView>
  </sheetViews>
  <sheetFormatPr defaultRowHeight="16.5"/>
  <cols>
    <col min="1" max="1" width="9.375" style="61" customWidth="1"/>
    <col min="2" max="2" width="10.75" style="61" bestFit="1" customWidth="1"/>
    <col min="3" max="3" width="11.25" style="61" customWidth="1"/>
    <col min="4" max="4" width="9" style="61"/>
    <col min="5" max="5" width="12.25" style="61" customWidth="1"/>
    <col min="6" max="6" width="13.875" style="61" customWidth="1"/>
    <col min="7" max="7" width="11.125" style="61" customWidth="1"/>
    <col min="8" max="8" width="14.75" style="109" customWidth="1"/>
    <col min="9" max="9" width="10.75" style="61" bestFit="1" customWidth="1"/>
    <col min="10" max="10" width="10.625" style="61" bestFit="1" customWidth="1"/>
    <col min="11" max="16384" width="9" style="61"/>
  </cols>
  <sheetData>
    <row r="1" spans="1:12" s="59" customFormat="1">
      <c r="H1" s="60"/>
    </row>
    <row r="2" spans="1:12" ht="23.25" customHeight="1">
      <c r="A2" s="303" t="s">
        <v>22</v>
      </c>
      <c r="B2" s="303"/>
      <c r="C2" s="303"/>
      <c r="D2" s="303"/>
      <c r="E2" s="303"/>
      <c r="F2" s="303"/>
      <c r="G2" s="303"/>
      <c r="H2" s="303"/>
      <c r="I2" s="303"/>
    </row>
    <row r="3" spans="1:12" s="65" customFormat="1" ht="21.75" customHeight="1">
      <c r="A3" s="304" t="s">
        <v>1</v>
      </c>
      <c r="B3" s="304"/>
      <c r="C3" s="62"/>
      <c r="D3" s="62"/>
      <c r="E3" s="62"/>
      <c r="F3" s="62"/>
      <c r="G3" s="62"/>
      <c r="H3" s="63"/>
      <c r="I3" s="64" t="s">
        <v>91</v>
      </c>
    </row>
    <row r="4" spans="1:12" ht="78" customHeight="1">
      <c r="A4" s="66" t="s">
        <v>23</v>
      </c>
      <c r="B4" s="67" t="s">
        <v>3</v>
      </c>
      <c r="C4" s="68" t="s">
        <v>24</v>
      </c>
      <c r="D4" s="68" t="s">
        <v>92</v>
      </c>
      <c r="E4" s="68" t="s">
        <v>25</v>
      </c>
      <c r="F4" s="69" t="s">
        <v>93</v>
      </c>
      <c r="G4" s="69" t="s">
        <v>94</v>
      </c>
      <c r="H4" s="69" t="s">
        <v>95</v>
      </c>
      <c r="I4" s="68" t="s">
        <v>26</v>
      </c>
    </row>
    <row r="5" spans="1:12" s="76" customFormat="1" ht="22.5" customHeight="1">
      <c r="A5" s="70">
        <v>2017</v>
      </c>
      <c r="B5" s="71">
        <v>2602.3000000000002</v>
      </c>
      <c r="C5" s="72">
        <v>1127.5999999999999</v>
      </c>
      <c r="D5" s="73">
        <v>0.34100000000000003</v>
      </c>
      <c r="E5" s="73">
        <v>0</v>
      </c>
      <c r="F5" s="72">
        <v>912.8</v>
      </c>
      <c r="G5" s="72">
        <v>427.9</v>
      </c>
      <c r="H5" s="74">
        <v>133.69999999999999</v>
      </c>
      <c r="I5" s="75">
        <v>0</v>
      </c>
    </row>
    <row r="6" spans="1:12" s="76" customFormat="1" ht="22.5" customHeight="1">
      <c r="A6" s="70">
        <v>2018</v>
      </c>
      <c r="B6" s="71">
        <v>2207.9</v>
      </c>
      <c r="C6" s="72">
        <v>812.8</v>
      </c>
      <c r="D6" s="73">
        <v>0.32200000000000001</v>
      </c>
      <c r="E6" s="73">
        <v>0</v>
      </c>
      <c r="F6" s="72">
        <v>941.9</v>
      </c>
      <c r="G6" s="72">
        <v>393.1</v>
      </c>
      <c r="H6" s="74">
        <v>59.8</v>
      </c>
      <c r="I6" s="75">
        <v>0</v>
      </c>
      <c r="J6" s="77"/>
    </row>
    <row r="7" spans="1:12" s="76" customFormat="1" ht="22.5" customHeight="1">
      <c r="A7" s="78">
        <v>2019</v>
      </c>
      <c r="B7" s="79">
        <v>2422.06</v>
      </c>
      <c r="C7" s="80">
        <v>813.7</v>
      </c>
      <c r="D7" s="81">
        <v>0.55999999999999994</v>
      </c>
      <c r="E7" s="80">
        <v>0</v>
      </c>
      <c r="F7" s="80">
        <v>1096</v>
      </c>
      <c r="G7" s="80">
        <v>437.30000000000007</v>
      </c>
      <c r="H7" s="82">
        <v>69.399999999999991</v>
      </c>
      <c r="I7" s="83">
        <v>5.1000000000000005</v>
      </c>
      <c r="J7" s="77"/>
    </row>
    <row r="8" spans="1:12" s="76" customFormat="1" ht="22.5" customHeight="1">
      <c r="A8" s="78">
        <v>2020</v>
      </c>
      <c r="B8" s="79">
        <v>2619</v>
      </c>
      <c r="C8" s="80">
        <v>871</v>
      </c>
      <c r="D8" s="81">
        <v>0</v>
      </c>
      <c r="E8" s="80">
        <v>0</v>
      </c>
      <c r="F8" s="80">
        <v>1158</v>
      </c>
      <c r="G8" s="80">
        <v>514</v>
      </c>
      <c r="H8" s="82">
        <v>76</v>
      </c>
      <c r="I8" s="83">
        <v>0</v>
      </c>
      <c r="J8" s="77"/>
    </row>
    <row r="9" spans="1:12" s="76" customFormat="1" ht="22.5" customHeight="1">
      <c r="A9" s="78">
        <v>2021</v>
      </c>
      <c r="B9" s="79">
        <v>2731</v>
      </c>
      <c r="C9" s="80">
        <v>835.2</v>
      </c>
      <c r="D9" s="81">
        <v>0</v>
      </c>
      <c r="E9" s="80">
        <v>0</v>
      </c>
      <c r="F9" s="80">
        <v>1281.5999999999999</v>
      </c>
      <c r="G9" s="80">
        <v>516.1</v>
      </c>
      <c r="H9" s="82">
        <v>98</v>
      </c>
      <c r="I9" s="83">
        <v>0</v>
      </c>
      <c r="J9" s="77"/>
    </row>
    <row r="10" spans="1:12" ht="22.5" customHeight="1">
      <c r="A10" s="84">
        <v>2022</v>
      </c>
      <c r="B10" s="85">
        <f t="shared" ref="B10:B22" si="0">SUM(C10:I10)</f>
        <v>2318</v>
      </c>
      <c r="C10" s="86">
        <f t="shared" ref="C10:I10" si="1">SUM(C11:C22)</f>
        <v>672</v>
      </c>
      <c r="D10" s="87">
        <f t="shared" si="1"/>
        <v>0</v>
      </c>
      <c r="E10" s="86">
        <f t="shared" si="1"/>
        <v>0</v>
      </c>
      <c r="F10" s="86">
        <f t="shared" si="1"/>
        <v>1095</v>
      </c>
      <c r="G10" s="86">
        <f t="shared" si="1"/>
        <v>493</v>
      </c>
      <c r="H10" s="88">
        <f t="shared" si="1"/>
        <v>58</v>
      </c>
      <c r="I10" s="89">
        <f t="shared" si="1"/>
        <v>0</v>
      </c>
      <c r="J10" s="77"/>
      <c r="K10" s="76"/>
      <c r="L10" s="76"/>
    </row>
    <row r="11" spans="1:12" s="97" customFormat="1" ht="22.5" customHeight="1">
      <c r="A11" s="90" t="s">
        <v>8</v>
      </c>
      <c r="B11" s="91">
        <f t="shared" si="0"/>
        <v>213</v>
      </c>
      <c r="C11" s="92">
        <v>55</v>
      </c>
      <c r="D11" s="93">
        <v>0</v>
      </c>
      <c r="E11" s="93">
        <v>0</v>
      </c>
      <c r="F11" s="92">
        <v>107</v>
      </c>
      <c r="G11" s="92">
        <v>46</v>
      </c>
      <c r="H11" s="94">
        <v>5</v>
      </c>
      <c r="I11" s="95">
        <v>0</v>
      </c>
      <c r="J11" s="77"/>
      <c r="K11" s="96"/>
    </row>
    <row r="12" spans="1:12" s="97" customFormat="1" ht="22.5" customHeight="1">
      <c r="A12" s="90" t="s">
        <v>27</v>
      </c>
      <c r="B12" s="91">
        <f t="shared" si="0"/>
        <v>195</v>
      </c>
      <c r="C12" s="92">
        <v>61</v>
      </c>
      <c r="D12" s="93">
        <v>0</v>
      </c>
      <c r="E12" s="93">
        <v>0</v>
      </c>
      <c r="F12" s="92">
        <v>85</v>
      </c>
      <c r="G12" s="92">
        <v>44</v>
      </c>
      <c r="H12" s="94">
        <v>5</v>
      </c>
      <c r="I12" s="95">
        <v>0</v>
      </c>
      <c r="J12" s="77"/>
      <c r="K12" s="96"/>
    </row>
    <row r="13" spans="1:12" s="97" customFormat="1" ht="22.5" customHeight="1">
      <c r="A13" s="90" t="s">
        <v>10</v>
      </c>
      <c r="B13" s="91">
        <v>192</v>
      </c>
      <c r="C13" s="92">
        <v>41</v>
      </c>
      <c r="D13" s="93">
        <v>0</v>
      </c>
      <c r="E13" s="93">
        <v>0</v>
      </c>
      <c r="F13" s="92">
        <v>96</v>
      </c>
      <c r="G13" s="92">
        <v>51</v>
      </c>
      <c r="H13" s="94">
        <v>4</v>
      </c>
      <c r="I13" s="95">
        <v>0</v>
      </c>
      <c r="J13" s="77"/>
      <c r="K13" s="96"/>
    </row>
    <row r="14" spans="1:12" s="97" customFormat="1" ht="22.5" customHeight="1">
      <c r="A14" s="90" t="s">
        <v>11</v>
      </c>
      <c r="B14" s="91">
        <f t="shared" si="0"/>
        <v>177</v>
      </c>
      <c r="C14" s="92">
        <v>47</v>
      </c>
      <c r="D14" s="93">
        <v>0</v>
      </c>
      <c r="E14" s="93">
        <v>0</v>
      </c>
      <c r="F14" s="92">
        <v>78</v>
      </c>
      <c r="G14" s="92">
        <v>47</v>
      </c>
      <c r="H14" s="94">
        <v>5</v>
      </c>
      <c r="I14" s="95">
        <v>0</v>
      </c>
      <c r="J14" s="77"/>
      <c r="K14" s="96"/>
    </row>
    <row r="15" spans="1:12" s="97" customFormat="1" ht="22.5" customHeight="1">
      <c r="A15" s="90" t="s">
        <v>12</v>
      </c>
      <c r="B15" s="91">
        <f t="shared" si="0"/>
        <v>181</v>
      </c>
      <c r="C15" s="92">
        <v>50</v>
      </c>
      <c r="D15" s="93">
        <v>0</v>
      </c>
      <c r="E15" s="93">
        <v>0</v>
      </c>
      <c r="F15" s="92">
        <v>87</v>
      </c>
      <c r="G15" s="92">
        <v>40</v>
      </c>
      <c r="H15" s="94">
        <v>4</v>
      </c>
      <c r="I15" s="95">
        <v>0</v>
      </c>
      <c r="J15" s="77"/>
      <c r="K15" s="96"/>
    </row>
    <row r="16" spans="1:12" s="97" customFormat="1" ht="22.5" customHeight="1">
      <c r="A16" s="90" t="s">
        <v>13</v>
      </c>
      <c r="B16" s="91">
        <f t="shared" si="0"/>
        <v>181</v>
      </c>
      <c r="C16" s="92">
        <v>53</v>
      </c>
      <c r="D16" s="93">
        <v>0</v>
      </c>
      <c r="E16" s="93">
        <v>0</v>
      </c>
      <c r="F16" s="92">
        <v>88</v>
      </c>
      <c r="G16" s="92">
        <v>35</v>
      </c>
      <c r="H16" s="94">
        <v>5</v>
      </c>
      <c r="I16" s="95">
        <v>0</v>
      </c>
      <c r="J16" s="77"/>
      <c r="K16" s="96"/>
    </row>
    <row r="17" spans="1:11" s="97" customFormat="1" ht="22.5" customHeight="1">
      <c r="A17" s="90" t="s">
        <v>14</v>
      </c>
      <c r="B17" s="91">
        <f t="shared" si="0"/>
        <v>180</v>
      </c>
      <c r="C17" s="92">
        <v>53</v>
      </c>
      <c r="D17" s="93">
        <v>0</v>
      </c>
      <c r="E17" s="93">
        <v>0</v>
      </c>
      <c r="F17" s="92">
        <v>87</v>
      </c>
      <c r="G17" s="92">
        <v>35</v>
      </c>
      <c r="H17" s="94">
        <v>5</v>
      </c>
      <c r="I17" s="95">
        <v>0</v>
      </c>
      <c r="J17" s="77"/>
      <c r="K17" s="96"/>
    </row>
    <row r="18" spans="1:11" s="97" customFormat="1" ht="22.5" customHeight="1">
      <c r="A18" s="90" t="s">
        <v>15</v>
      </c>
      <c r="B18" s="91">
        <f t="shared" si="0"/>
        <v>217</v>
      </c>
      <c r="C18" s="92">
        <v>63</v>
      </c>
      <c r="D18" s="93">
        <v>0</v>
      </c>
      <c r="E18" s="93">
        <v>0</v>
      </c>
      <c r="F18" s="92">
        <v>112</v>
      </c>
      <c r="G18" s="92">
        <v>37</v>
      </c>
      <c r="H18" s="94">
        <v>5</v>
      </c>
      <c r="I18" s="95">
        <v>0</v>
      </c>
      <c r="J18" s="77"/>
      <c r="K18" s="96"/>
    </row>
    <row r="19" spans="1:11" s="97" customFormat="1" ht="22.5" customHeight="1">
      <c r="A19" s="90" t="s">
        <v>16</v>
      </c>
      <c r="B19" s="91">
        <f t="shared" si="0"/>
        <v>210</v>
      </c>
      <c r="C19" s="92">
        <v>74</v>
      </c>
      <c r="D19" s="93">
        <v>0</v>
      </c>
      <c r="E19" s="93">
        <v>0</v>
      </c>
      <c r="F19" s="92">
        <v>98</v>
      </c>
      <c r="G19" s="92">
        <v>33</v>
      </c>
      <c r="H19" s="94">
        <v>5</v>
      </c>
      <c r="I19" s="95">
        <v>0</v>
      </c>
      <c r="J19" s="77"/>
      <c r="K19" s="96"/>
    </row>
    <row r="20" spans="1:11" s="97" customFormat="1" ht="22.5" customHeight="1">
      <c r="A20" s="90" t="s">
        <v>17</v>
      </c>
      <c r="B20" s="91">
        <f t="shared" si="0"/>
        <v>194</v>
      </c>
      <c r="C20" s="92">
        <v>63</v>
      </c>
      <c r="D20" s="93">
        <v>0</v>
      </c>
      <c r="E20" s="93">
        <v>0</v>
      </c>
      <c r="F20" s="92">
        <v>91</v>
      </c>
      <c r="G20" s="92">
        <v>35</v>
      </c>
      <c r="H20" s="94">
        <v>5</v>
      </c>
      <c r="I20" s="95">
        <v>0</v>
      </c>
      <c r="J20" s="77"/>
      <c r="K20" s="96"/>
    </row>
    <row r="21" spans="1:11" s="97" customFormat="1" ht="22.5" customHeight="1">
      <c r="A21" s="90" t="s">
        <v>18</v>
      </c>
      <c r="B21" s="91">
        <f t="shared" si="0"/>
        <v>197</v>
      </c>
      <c r="C21" s="92">
        <v>60</v>
      </c>
      <c r="D21" s="93">
        <v>0</v>
      </c>
      <c r="E21" s="93">
        <v>0</v>
      </c>
      <c r="F21" s="92">
        <v>89</v>
      </c>
      <c r="G21" s="92">
        <v>43</v>
      </c>
      <c r="H21" s="94">
        <v>5</v>
      </c>
      <c r="I21" s="95">
        <v>0</v>
      </c>
      <c r="J21" s="77"/>
      <c r="K21" s="96"/>
    </row>
    <row r="22" spans="1:11" s="97" customFormat="1" ht="22.5" customHeight="1">
      <c r="A22" s="98" t="s">
        <v>19</v>
      </c>
      <c r="B22" s="99">
        <f t="shared" si="0"/>
        <v>181</v>
      </c>
      <c r="C22" s="100">
        <v>52</v>
      </c>
      <c r="D22" s="286">
        <v>0</v>
      </c>
      <c r="E22" s="286">
        <v>0</v>
      </c>
      <c r="F22" s="100">
        <v>77</v>
      </c>
      <c r="G22" s="100">
        <v>47</v>
      </c>
      <c r="H22" s="287">
        <v>5</v>
      </c>
      <c r="I22" s="101">
        <v>0</v>
      </c>
      <c r="J22" s="77"/>
      <c r="K22" s="96"/>
    </row>
    <row r="23" spans="1:11" s="103" customFormat="1" ht="19.5" customHeight="1">
      <c r="A23" s="102" t="s">
        <v>96</v>
      </c>
      <c r="C23" s="104"/>
      <c r="F23" s="305" t="s">
        <v>21</v>
      </c>
      <c r="G23" s="305"/>
      <c r="H23" s="305"/>
      <c r="I23" s="305"/>
    </row>
    <row r="24" spans="1:11">
      <c r="B24" s="105"/>
      <c r="C24" s="106"/>
      <c r="D24" s="107"/>
      <c r="E24" s="106"/>
      <c r="F24" s="106"/>
      <c r="G24" s="106"/>
      <c r="H24" s="108"/>
      <c r="I24" s="106"/>
    </row>
    <row r="26" spans="1:11">
      <c r="B26" s="106"/>
    </row>
  </sheetData>
  <mergeCells count="3">
    <mergeCell ref="A2:I2"/>
    <mergeCell ref="A3:B3"/>
    <mergeCell ref="F23:I2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topLeftCell="A4" workbookViewId="0">
      <selection activeCell="K17" sqref="K17"/>
    </sheetView>
  </sheetViews>
  <sheetFormatPr defaultRowHeight="22.5" customHeight="1"/>
  <cols>
    <col min="1" max="1" width="10.875" style="113" customWidth="1"/>
    <col min="2" max="2" width="11" style="113" customWidth="1"/>
    <col min="3" max="3" width="12.125" style="113" customWidth="1"/>
    <col min="4" max="4" width="10.375" style="113" customWidth="1"/>
    <col min="5" max="5" width="14" style="113" customWidth="1"/>
    <col min="6" max="6" width="12.375" style="113" customWidth="1"/>
    <col min="7" max="7" width="11.625" style="113" customWidth="1"/>
    <col min="8" max="8" width="14.625" style="113" customWidth="1"/>
    <col min="9" max="9" width="9.625" style="113" bestFit="1" customWidth="1"/>
    <col min="10" max="16384" width="9" style="113"/>
  </cols>
  <sheetData>
    <row r="1" spans="1:9" s="110" customFormat="1" ht="22.5" customHeight="1"/>
    <row r="2" spans="1:9" ht="22.5" customHeight="1">
      <c r="A2" s="306" t="s">
        <v>108</v>
      </c>
      <c r="B2" s="306"/>
      <c r="C2" s="306"/>
      <c r="D2" s="306"/>
      <c r="E2" s="306"/>
      <c r="F2" s="111"/>
      <c r="G2" s="111"/>
      <c r="H2" s="112"/>
    </row>
    <row r="3" spans="1:9" s="110" customFormat="1" ht="22.5" customHeight="1">
      <c r="A3" s="307" t="s">
        <v>109</v>
      </c>
      <c r="B3" s="307"/>
      <c r="C3" s="114"/>
      <c r="D3" s="114"/>
      <c r="E3" s="114"/>
      <c r="F3" s="114"/>
      <c r="G3" s="114"/>
      <c r="H3" s="115" t="s">
        <v>110</v>
      </c>
    </row>
    <row r="4" spans="1:9" ht="65.25" customHeight="1">
      <c r="A4" s="116" t="s">
        <v>215</v>
      </c>
      <c r="B4" s="218" t="s">
        <v>111</v>
      </c>
      <c r="C4" s="218" t="s">
        <v>28</v>
      </c>
      <c r="D4" s="218" t="s">
        <v>112</v>
      </c>
      <c r="E4" s="218" t="s">
        <v>29</v>
      </c>
      <c r="F4" s="218" t="s">
        <v>113</v>
      </c>
      <c r="G4" s="218" t="s">
        <v>114</v>
      </c>
      <c r="H4" s="218" t="s">
        <v>115</v>
      </c>
    </row>
    <row r="5" spans="1:9" s="124" customFormat="1" ht="27.75" customHeight="1">
      <c r="A5" s="117">
        <v>2017</v>
      </c>
      <c r="B5" s="118">
        <v>42837</v>
      </c>
      <c r="C5" s="119">
        <v>38474</v>
      </c>
      <c r="D5" s="120">
        <v>90</v>
      </c>
      <c r="E5" s="119">
        <v>18150</v>
      </c>
      <c r="F5" s="119">
        <v>12105</v>
      </c>
      <c r="G5" s="121">
        <v>314</v>
      </c>
      <c r="H5" s="122">
        <v>16553</v>
      </c>
      <c r="I5" s="123"/>
    </row>
    <row r="6" spans="1:9" s="124" customFormat="1" ht="27.75" customHeight="1">
      <c r="A6" s="117">
        <v>2018</v>
      </c>
      <c r="B6" s="118">
        <v>41263</v>
      </c>
      <c r="C6" s="119">
        <v>37782</v>
      </c>
      <c r="D6" s="120">
        <v>92</v>
      </c>
      <c r="E6" s="119">
        <v>18150</v>
      </c>
      <c r="F6" s="119">
        <v>12812</v>
      </c>
      <c r="G6" s="121">
        <v>339</v>
      </c>
      <c r="H6" s="122">
        <v>16901</v>
      </c>
      <c r="I6" s="123"/>
    </row>
    <row r="7" spans="1:9" s="124" customFormat="1" ht="27.75" customHeight="1">
      <c r="A7" s="117">
        <v>2019</v>
      </c>
      <c r="B7" s="118">
        <v>41102</v>
      </c>
      <c r="C7" s="119">
        <v>36925</v>
      </c>
      <c r="D7" s="119">
        <v>89.899999999999991</v>
      </c>
      <c r="E7" s="119">
        <v>18150</v>
      </c>
      <c r="F7" s="119">
        <v>13421</v>
      </c>
      <c r="G7" s="121">
        <v>363</v>
      </c>
      <c r="H7" s="122">
        <v>16511</v>
      </c>
      <c r="I7" s="123"/>
    </row>
    <row r="8" spans="1:9" s="124" customFormat="1" ht="27.75" customHeight="1">
      <c r="A8" s="117">
        <v>2020</v>
      </c>
      <c r="B8" s="118">
        <v>39702</v>
      </c>
      <c r="C8" s="119">
        <v>35699</v>
      </c>
      <c r="D8" s="119">
        <v>90</v>
      </c>
      <c r="E8" s="119">
        <v>18150</v>
      </c>
      <c r="F8" s="119">
        <v>13565</v>
      </c>
      <c r="G8" s="121">
        <v>379</v>
      </c>
      <c r="H8" s="122">
        <v>16763</v>
      </c>
      <c r="I8" s="123"/>
    </row>
    <row r="9" spans="1:9" s="124" customFormat="1" ht="27.75" customHeight="1">
      <c r="A9" s="117">
        <v>2021</v>
      </c>
      <c r="B9" s="118">
        <v>38951</v>
      </c>
      <c r="C9" s="119">
        <v>35100</v>
      </c>
      <c r="D9" s="119">
        <v>90</v>
      </c>
      <c r="E9" s="119">
        <v>18150</v>
      </c>
      <c r="F9" s="119">
        <v>14124</v>
      </c>
      <c r="G9" s="121">
        <v>402</v>
      </c>
      <c r="H9" s="122">
        <v>17314</v>
      </c>
      <c r="I9" s="123"/>
    </row>
    <row r="10" spans="1:9" ht="27.75" customHeight="1">
      <c r="A10" s="125">
        <v>2022</v>
      </c>
      <c r="B10" s="126">
        <f>SUM(B11:B24)</f>
        <v>38745</v>
      </c>
      <c r="C10" s="127">
        <f>SUM(C11:C24)</f>
        <v>35006</v>
      </c>
      <c r="D10" s="127">
        <f t="shared" ref="D10:D24" si="0">ROUNDUP(C10/B10*100,1)</f>
        <v>90.399999999999991</v>
      </c>
      <c r="E10" s="127">
        <f>SUM(E11:E24)</f>
        <v>18150</v>
      </c>
      <c r="F10" s="127">
        <f>SUM(F11:F24)</f>
        <v>14142</v>
      </c>
      <c r="G10" s="128">
        <f t="shared" ref="G10:G24" si="1">ROUNDDOWN(F10/C10*1000,0)</f>
        <v>403</v>
      </c>
      <c r="H10" s="129">
        <f>SUM(H11:H24)</f>
        <v>17400</v>
      </c>
      <c r="I10" s="123"/>
    </row>
    <row r="11" spans="1:9" s="135" customFormat="1" ht="27.75" customHeight="1">
      <c r="A11" s="130" t="s">
        <v>116</v>
      </c>
      <c r="B11" s="131">
        <v>4602</v>
      </c>
      <c r="C11" s="133">
        <v>4553</v>
      </c>
      <c r="D11" s="132">
        <f t="shared" si="0"/>
        <v>99</v>
      </c>
      <c r="E11" s="133">
        <v>1800</v>
      </c>
      <c r="F11" s="134">
        <v>2314</v>
      </c>
      <c r="G11" s="133">
        <f t="shared" si="1"/>
        <v>508</v>
      </c>
      <c r="H11" s="289">
        <v>2554</v>
      </c>
    </row>
    <row r="12" spans="1:9" s="135" customFormat="1" ht="27.75" customHeight="1">
      <c r="A12" s="130" t="s">
        <v>53</v>
      </c>
      <c r="B12" s="131">
        <v>6064</v>
      </c>
      <c r="C12" s="133">
        <v>5758</v>
      </c>
      <c r="D12" s="132">
        <f t="shared" si="0"/>
        <v>95</v>
      </c>
      <c r="E12" s="133">
        <v>3600</v>
      </c>
      <c r="F12" s="134">
        <v>2518</v>
      </c>
      <c r="G12" s="133">
        <f t="shared" si="1"/>
        <v>437</v>
      </c>
      <c r="H12" s="289">
        <v>2826</v>
      </c>
    </row>
    <row r="13" spans="1:9" s="135" customFormat="1" ht="27.75" customHeight="1">
      <c r="A13" s="130" t="s">
        <v>65</v>
      </c>
      <c r="B13" s="131">
        <v>1794</v>
      </c>
      <c r="C13" s="134">
        <v>1387</v>
      </c>
      <c r="D13" s="132">
        <f t="shared" si="0"/>
        <v>77.399999999999991</v>
      </c>
      <c r="E13" s="133">
        <v>1800</v>
      </c>
      <c r="F13" s="134">
        <v>1086</v>
      </c>
      <c r="G13" s="133">
        <f t="shared" si="1"/>
        <v>782</v>
      </c>
      <c r="H13" s="289">
        <v>807</v>
      </c>
    </row>
    <row r="14" spans="1:9" s="135" customFormat="1" ht="27.75" customHeight="1">
      <c r="A14" s="130" t="s">
        <v>30</v>
      </c>
      <c r="B14" s="291">
        <v>3223</v>
      </c>
      <c r="C14" s="134">
        <v>3080</v>
      </c>
      <c r="D14" s="132">
        <f t="shared" si="0"/>
        <v>95.6</v>
      </c>
      <c r="E14" s="133">
        <v>1500</v>
      </c>
      <c r="F14" s="134">
        <v>1267</v>
      </c>
      <c r="G14" s="133">
        <f t="shared" si="1"/>
        <v>411</v>
      </c>
      <c r="H14" s="289">
        <v>1417</v>
      </c>
    </row>
    <row r="15" spans="1:9" s="135" customFormat="1" ht="27.75" customHeight="1">
      <c r="A15" s="130" t="s">
        <v>117</v>
      </c>
      <c r="B15" s="291">
        <v>2310</v>
      </c>
      <c r="C15" s="134">
        <v>2321</v>
      </c>
      <c r="D15" s="132">
        <f t="shared" si="0"/>
        <v>100.5</v>
      </c>
      <c r="E15" s="133">
        <v>1100</v>
      </c>
      <c r="F15" s="134">
        <v>1045</v>
      </c>
      <c r="G15" s="133">
        <f t="shared" si="1"/>
        <v>450</v>
      </c>
      <c r="H15" s="289">
        <v>1324</v>
      </c>
    </row>
    <row r="16" spans="1:9" s="135" customFormat="1" ht="27.75" customHeight="1">
      <c r="A16" s="130" t="s">
        <v>32</v>
      </c>
      <c r="B16" s="291">
        <v>3513</v>
      </c>
      <c r="C16" s="134">
        <v>3350</v>
      </c>
      <c r="D16" s="132">
        <f t="shared" si="0"/>
        <v>95.399999999999991</v>
      </c>
      <c r="E16" s="133">
        <v>1200</v>
      </c>
      <c r="F16" s="134">
        <v>1010</v>
      </c>
      <c r="G16" s="133">
        <f t="shared" si="1"/>
        <v>301</v>
      </c>
      <c r="H16" s="289">
        <v>1613</v>
      </c>
    </row>
    <row r="17" spans="1:9" s="135" customFormat="1" ht="27.75" customHeight="1">
      <c r="A17" s="130" t="s">
        <v>118</v>
      </c>
      <c r="B17" s="291">
        <v>2695</v>
      </c>
      <c r="C17" s="134">
        <v>2550</v>
      </c>
      <c r="D17" s="132">
        <f t="shared" si="0"/>
        <v>94.699999999999989</v>
      </c>
      <c r="E17" s="133">
        <v>800</v>
      </c>
      <c r="F17" s="134">
        <v>782</v>
      </c>
      <c r="G17" s="133">
        <f t="shared" si="1"/>
        <v>306</v>
      </c>
      <c r="H17" s="289">
        <v>1273</v>
      </c>
    </row>
    <row r="18" spans="1:9" s="135" customFormat="1" ht="27.75" customHeight="1">
      <c r="A18" s="130" t="s">
        <v>119</v>
      </c>
      <c r="B18" s="291">
        <v>3688</v>
      </c>
      <c r="C18" s="134">
        <v>1910</v>
      </c>
      <c r="D18" s="132">
        <f t="shared" si="0"/>
        <v>51.800000000000004</v>
      </c>
      <c r="E18" s="133">
        <v>1800</v>
      </c>
      <c r="F18" s="134">
        <v>971</v>
      </c>
      <c r="G18" s="133">
        <f t="shared" si="1"/>
        <v>508</v>
      </c>
      <c r="H18" s="289">
        <v>736</v>
      </c>
    </row>
    <row r="19" spans="1:9" s="135" customFormat="1" ht="27.75" customHeight="1">
      <c r="A19" s="130" t="s">
        <v>35</v>
      </c>
      <c r="B19" s="292">
        <v>1690</v>
      </c>
      <c r="C19" s="134">
        <v>1540</v>
      </c>
      <c r="D19" s="132">
        <f t="shared" si="0"/>
        <v>91.199999999999989</v>
      </c>
      <c r="E19" s="133">
        <v>550</v>
      </c>
      <c r="F19" s="134">
        <v>537</v>
      </c>
      <c r="G19" s="133">
        <f t="shared" si="1"/>
        <v>348</v>
      </c>
      <c r="H19" s="289">
        <v>559</v>
      </c>
    </row>
    <row r="20" spans="1:9" s="135" customFormat="1" ht="27.75" customHeight="1">
      <c r="A20" s="130" t="s">
        <v>36</v>
      </c>
      <c r="B20" s="292">
        <v>1522</v>
      </c>
      <c r="C20" s="134">
        <v>1504</v>
      </c>
      <c r="D20" s="132">
        <f t="shared" si="0"/>
        <v>98.899999999999991</v>
      </c>
      <c r="E20" s="133">
        <v>600</v>
      </c>
      <c r="F20" s="134">
        <v>472</v>
      </c>
      <c r="G20" s="133">
        <f t="shared" si="1"/>
        <v>313</v>
      </c>
      <c r="H20" s="289">
        <v>620</v>
      </c>
    </row>
    <row r="21" spans="1:9" s="135" customFormat="1" ht="27.75" customHeight="1">
      <c r="A21" s="130" t="s">
        <v>120</v>
      </c>
      <c r="B21" s="292">
        <v>1533</v>
      </c>
      <c r="C21" s="134">
        <v>1420</v>
      </c>
      <c r="D21" s="132">
        <f t="shared" si="0"/>
        <v>92.699999999999989</v>
      </c>
      <c r="E21" s="133">
        <v>700</v>
      </c>
      <c r="F21" s="134">
        <v>525</v>
      </c>
      <c r="G21" s="133">
        <f t="shared" si="1"/>
        <v>369</v>
      </c>
      <c r="H21" s="289">
        <v>665</v>
      </c>
    </row>
    <row r="22" spans="1:9" s="135" customFormat="1" ht="27.75" customHeight="1">
      <c r="A22" s="130" t="s">
        <v>121</v>
      </c>
      <c r="B22" s="291">
        <v>3172</v>
      </c>
      <c r="C22" s="134">
        <v>3088</v>
      </c>
      <c r="D22" s="132">
        <f t="shared" si="0"/>
        <v>97.399999999999991</v>
      </c>
      <c r="E22" s="133">
        <v>1700</v>
      </c>
      <c r="F22" s="134">
        <v>994</v>
      </c>
      <c r="G22" s="133">
        <f t="shared" si="1"/>
        <v>321</v>
      </c>
      <c r="H22" s="289">
        <v>1331</v>
      </c>
    </row>
    <row r="23" spans="1:9" ht="27.75" customHeight="1">
      <c r="A23" s="130" t="s">
        <v>122</v>
      </c>
      <c r="B23" s="291">
        <v>959</v>
      </c>
      <c r="C23" s="134">
        <v>721</v>
      </c>
      <c r="D23" s="132">
        <f t="shared" si="0"/>
        <v>75.199999999999989</v>
      </c>
      <c r="E23" s="133">
        <v>0</v>
      </c>
      <c r="F23" s="134">
        <v>0</v>
      </c>
      <c r="G23" s="133">
        <f t="shared" si="1"/>
        <v>0</v>
      </c>
      <c r="H23" s="289">
        <v>570</v>
      </c>
    </row>
    <row r="24" spans="1:9" ht="27.75" customHeight="1">
      <c r="A24" s="136" t="s">
        <v>123</v>
      </c>
      <c r="B24" s="293">
        <v>1980</v>
      </c>
      <c r="C24" s="137">
        <v>1824</v>
      </c>
      <c r="D24" s="138">
        <f t="shared" si="0"/>
        <v>92.199999999999989</v>
      </c>
      <c r="E24" s="139">
        <v>1000</v>
      </c>
      <c r="F24" s="137">
        <v>621</v>
      </c>
      <c r="G24" s="139">
        <f t="shared" si="1"/>
        <v>340</v>
      </c>
      <c r="H24" s="290">
        <v>1105</v>
      </c>
      <c r="I24" s="140"/>
    </row>
    <row r="25" spans="1:9" s="142" customFormat="1" ht="27.75" customHeight="1">
      <c r="A25" s="308" t="s">
        <v>124</v>
      </c>
      <c r="B25" s="308"/>
      <c r="C25" s="141"/>
      <c r="F25" s="309" t="s">
        <v>38</v>
      </c>
      <c r="G25" s="309"/>
      <c r="H25" s="309"/>
    </row>
    <row r="26" spans="1:9" ht="27.75" customHeight="1">
      <c r="A26" s="143" t="s">
        <v>125</v>
      </c>
    </row>
    <row r="27" spans="1:9" ht="27.75" customHeight="1"/>
  </sheetData>
  <mergeCells count="4">
    <mergeCell ref="A2:E2"/>
    <mergeCell ref="A3:B3"/>
    <mergeCell ref="A25:B25"/>
    <mergeCell ref="F25:H2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R28"/>
  <sheetViews>
    <sheetView topLeftCell="A7" workbookViewId="0">
      <selection activeCell="C29" sqref="C29"/>
    </sheetView>
  </sheetViews>
  <sheetFormatPr defaultRowHeight="20.25" customHeight="1"/>
  <cols>
    <col min="1" max="1" width="8.25" style="144" customWidth="1"/>
    <col min="2" max="2" width="9.75" style="144" customWidth="1"/>
    <col min="3" max="3" width="8.5" style="144" customWidth="1"/>
    <col min="4" max="4" width="5.375" style="144" customWidth="1"/>
    <col min="5" max="5" width="8.375" style="144" customWidth="1"/>
    <col min="6" max="6" width="6.25" style="144" customWidth="1"/>
    <col min="7" max="7" width="9.875" style="144" customWidth="1"/>
    <col min="8" max="8" width="5.75" style="144" customWidth="1"/>
    <col min="9" max="9" width="9.875" style="144" customWidth="1"/>
    <col min="10" max="10" width="9.625" style="144" customWidth="1"/>
    <col min="11" max="11" width="9.75" style="144" customWidth="1"/>
    <col min="12" max="12" width="9" style="144" customWidth="1"/>
    <col min="13" max="13" width="8" style="144" customWidth="1"/>
    <col min="14" max="14" width="6.75" style="144" customWidth="1"/>
    <col min="15" max="15" width="9.375" style="144" customWidth="1"/>
    <col min="16" max="16" width="10.125" style="144" customWidth="1"/>
    <col min="17" max="17" width="6.125" style="144" customWidth="1"/>
    <col min="18" max="18" width="15.25" style="144" customWidth="1"/>
    <col min="19" max="16384" width="9" style="144"/>
  </cols>
  <sheetData>
    <row r="2" spans="1:18" ht="20.25" customHeight="1">
      <c r="A2" s="311" t="s">
        <v>40</v>
      </c>
      <c r="B2" s="311"/>
      <c r="C2" s="311"/>
      <c r="D2" s="311"/>
      <c r="E2" s="311"/>
      <c r="F2" s="311"/>
      <c r="G2" s="311"/>
      <c r="H2" s="145"/>
      <c r="I2" s="145"/>
      <c r="J2" s="145"/>
    </row>
    <row r="3" spans="1:18" ht="20.25" customHeight="1">
      <c r="A3" s="312" t="s">
        <v>41</v>
      </c>
      <c r="B3" s="312"/>
      <c r="N3" s="146"/>
      <c r="O3" s="146"/>
      <c r="P3" s="313" t="s">
        <v>42</v>
      </c>
      <c r="Q3" s="313"/>
    </row>
    <row r="4" spans="1:18" s="147" customFormat="1" ht="36.75" customHeight="1">
      <c r="A4" s="314" t="s">
        <v>43</v>
      </c>
      <c r="B4" s="316" t="s">
        <v>3</v>
      </c>
      <c r="C4" s="317" t="s">
        <v>126</v>
      </c>
      <c r="D4" s="317"/>
      <c r="E4" s="317"/>
      <c r="F4" s="317"/>
      <c r="G4" s="317" t="s">
        <v>44</v>
      </c>
      <c r="H4" s="317"/>
      <c r="I4" s="317"/>
      <c r="J4" s="317"/>
      <c r="K4" s="317" t="s">
        <v>127</v>
      </c>
      <c r="L4" s="317"/>
      <c r="M4" s="317"/>
      <c r="N4" s="317"/>
      <c r="O4" s="317"/>
      <c r="P4" s="317"/>
      <c r="Q4" s="317"/>
    </row>
    <row r="5" spans="1:18" s="147" customFormat="1" ht="53.25" customHeight="1">
      <c r="A5" s="315"/>
      <c r="B5" s="316"/>
      <c r="C5" s="218" t="s">
        <v>45</v>
      </c>
      <c r="D5" s="218" t="s">
        <v>128</v>
      </c>
      <c r="E5" s="218" t="s">
        <v>129</v>
      </c>
      <c r="F5" s="218" t="s">
        <v>130</v>
      </c>
      <c r="G5" s="218" t="s">
        <v>45</v>
      </c>
      <c r="H5" s="218" t="s">
        <v>128</v>
      </c>
      <c r="I5" s="218" t="s">
        <v>46</v>
      </c>
      <c r="J5" s="218" t="s">
        <v>130</v>
      </c>
      <c r="K5" s="218" t="s">
        <v>45</v>
      </c>
      <c r="L5" s="218" t="s">
        <v>47</v>
      </c>
      <c r="M5" s="218" t="s">
        <v>46</v>
      </c>
      <c r="N5" s="218" t="s">
        <v>48</v>
      </c>
      <c r="O5" s="218" t="s">
        <v>49</v>
      </c>
      <c r="P5" s="218" t="s">
        <v>50</v>
      </c>
      <c r="Q5" s="218" t="s">
        <v>51</v>
      </c>
    </row>
    <row r="6" spans="1:18" s="150" customFormat="1" ht="20.25" customHeight="1">
      <c r="A6" s="117">
        <v>2017</v>
      </c>
      <c r="B6" s="148">
        <v>871119</v>
      </c>
      <c r="C6" s="120">
        <v>15400</v>
      </c>
      <c r="D6" s="120">
        <v>0</v>
      </c>
      <c r="E6" s="120">
        <v>15400</v>
      </c>
      <c r="F6" s="120">
        <v>0</v>
      </c>
      <c r="G6" s="120">
        <v>687258</v>
      </c>
      <c r="H6" s="120">
        <v>0</v>
      </c>
      <c r="I6" s="120">
        <v>375378</v>
      </c>
      <c r="J6" s="120">
        <v>311880</v>
      </c>
      <c r="K6" s="120">
        <v>168461</v>
      </c>
      <c r="L6" s="120">
        <v>0</v>
      </c>
      <c r="M6" s="120">
        <v>0</v>
      </c>
      <c r="N6" s="120">
        <v>0</v>
      </c>
      <c r="O6" s="120">
        <v>0</v>
      </c>
      <c r="P6" s="120">
        <v>168461</v>
      </c>
      <c r="Q6" s="149">
        <v>0</v>
      </c>
    </row>
    <row r="7" spans="1:18" s="150" customFormat="1" ht="20.25" customHeight="1">
      <c r="A7" s="117">
        <v>2018</v>
      </c>
      <c r="B7" s="148">
        <v>872583</v>
      </c>
      <c r="C7" s="120">
        <v>15400</v>
      </c>
      <c r="D7" s="120">
        <v>0</v>
      </c>
      <c r="E7" s="120">
        <v>15400</v>
      </c>
      <c r="F7" s="120">
        <v>0</v>
      </c>
      <c r="G7" s="120">
        <v>687258</v>
      </c>
      <c r="H7" s="120">
        <v>0</v>
      </c>
      <c r="I7" s="120">
        <v>375378</v>
      </c>
      <c r="J7" s="120">
        <v>311880</v>
      </c>
      <c r="K7" s="120">
        <v>169925</v>
      </c>
      <c r="L7" s="120">
        <v>0</v>
      </c>
      <c r="M7" s="120">
        <v>0</v>
      </c>
      <c r="N7" s="120">
        <v>0</v>
      </c>
      <c r="O7" s="120">
        <v>0</v>
      </c>
      <c r="P7" s="120">
        <v>169925</v>
      </c>
      <c r="Q7" s="149">
        <v>0</v>
      </c>
    </row>
    <row r="8" spans="1:18" s="150" customFormat="1" ht="20.25" customHeight="1">
      <c r="A8" s="117">
        <v>2019</v>
      </c>
      <c r="B8" s="148">
        <v>873767</v>
      </c>
      <c r="C8" s="120">
        <v>15400</v>
      </c>
      <c r="D8" s="120">
        <v>0</v>
      </c>
      <c r="E8" s="120">
        <v>15400</v>
      </c>
      <c r="F8" s="120">
        <v>0</v>
      </c>
      <c r="G8" s="120">
        <v>687258</v>
      </c>
      <c r="H8" s="120">
        <v>0</v>
      </c>
      <c r="I8" s="120">
        <v>375378</v>
      </c>
      <c r="J8" s="120">
        <v>311880</v>
      </c>
      <c r="K8" s="120">
        <v>171109</v>
      </c>
      <c r="L8" s="120">
        <v>0</v>
      </c>
      <c r="M8" s="120">
        <v>0</v>
      </c>
      <c r="N8" s="120">
        <v>0</v>
      </c>
      <c r="O8" s="120">
        <v>0</v>
      </c>
      <c r="P8" s="120">
        <v>171109</v>
      </c>
      <c r="Q8" s="149">
        <v>0</v>
      </c>
    </row>
    <row r="9" spans="1:18" s="150" customFormat="1" ht="20.25" customHeight="1">
      <c r="A9" s="117">
        <v>2020</v>
      </c>
      <c r="B9" s="148">
        <v>899238</v>
      </c>
      <c r="C9" s="120">
        <v>15400</v>
      </c>
      <c r="D9" s="120">
        <v>0</v>
      </c>
      <c r="E9" s="120">
        <v>15400</v>
      </c>
      <c r="F9" s="120">
        <v>0</v>
      </c>
      <c r="G9" s="120">
        <v>694992</v>
      </c>
      <c r="H9" s="120">
        <v>0</v>
      </c>
      <c r="I9" s="120">
        <v>299137</v>
      </c>
      <c r="J9" s="120">
        <v>395855</v>
      </c>
      <c r="K9" s="120">
        <v>188846</v>
      </c>
      <c r="L9" s="120">
        <v>0</v>
      </c>
      <c r="M9" s="120">
        <v>0</v>
      </c>
      <c r="N9" s="120">
        <v>0</v>
      </c>
      <c r="O9" s="120">
        <v>0</v>
      </c>
      <c r="P9" s="120">
        <v>188846</v>
      </c>
      <c r="Q9" s="149">
        <v>0</v>
      </c>
    </row>
    <row r="10" spans="1:18" s="150" customFormat="1" ht="20.25" customHeight="1">
      <c r="A10" s="117">
        <v>2021</v>
      </c>
      <c r="B10" s="148">
        <v>921939</v>
      </c>
      <c r="C10" s="120">
        <v>15400</v>
      </c>
      <c r="D10" s="120">
        <v>0</v>
      </c>
      <c r="E10" s="120">
        <v>15400</v>
      </c>
      <c r="F10" s="120">
        <v>0</v>
      </c>
      <c r="G10" s="120">
        <v>707792</v>
      </c>
      <c r="H10" s="120">
        <v>0</v>
      </c>
      <c r="I10" s="120">
        <v>299137</v>
      </c>
      <c r="J10" s="120">
        <v>408655</v>
      </c>
      <c r="K10" s="120">
        <v>198747</v>
      </c>
      <c r="L10" s="120">
        <v>0</v>
      </c>
      <c r="M10" s="120">
        <v>0</v>
      </c>
      <c r="N10" s="120">
        <v>0</v>
      </c>
      <c r="O10" s="120">
        <v>0</v>
      </c>
      <c r="P10" s="120">
        <v>198747</v>
      </c>
      <c r="Q10" s="149">
        <v>0</v>
      </c>
    </row>
    <row r="11" spans="1:18" ht="24" customHeight="1">
      <c r="A11" s="125">
        <v>2022</v>
      </c>
      <c r="B11" s="151">
        <f>SUM(B12:B25)</f>
        <v>930508</v>
      </c>
      <c r="C11" s="152">
        <f>SUM(C12:C25)</f>
        <v>15400</v>
      </c>
      <c r="D11" s="152">
        <f>SUM(D13:D26)</f>
        <v>0</v>
      </c>
      <c r="E11" s="152">
        <f>SUM(E12:E25)</f>
        <v>15400</v>
      </c>
      <c r="F11" s="152">
        <f>SUM(F13:F26)</f>
        <v>0</v>
      </c>
      <c r="G11" s="152">
        <f>SUM(G12:G25)</f>
        <v>707792</v>
      </c>
      <c r="H11" s="152">
        <f>SUM(H13:H26)</f>
        <v>0</v>
      </c>
      <c r="I11" s="152">
        <f>SUM(I12:I25)</f>
        <v>299137</v>
      </c>
      <c r="J11" s="152">
        <f>SUM(J12:J25)</f>
        <v>408655</v>
      </c>
      <c r="K11" s="152">
        <f>SUM(K12:K25)</f>
        <v>207316</v>
      </c>
      <c r="L11" s="152">
        <f>SUM(L13:L26)</f>
        <v>0</v>
      </c>
      <c r="M11" s="152">
        <f>SUM(M13:M26)</f>
        <v>0</v>
      </c>
      <c r="N11" s="152">
        <f>SUM(N13:N26)</f>
        <v>0</v>
      </c>
      <c r="O11" s="152">
        <f>SUM(O13:O26)</f>
        <v>0</v>
      </c>
      <c r="P11" s="152">
        <f>SUM(P12:P25)</f>
        <v>207316</v>
      </c>
      <c r="Q11" s="153">
        <f>SUM(Q12:Q25)</f>
        <v>0</v>
      </c>
    </row>
    <row r="12" spans="1:18" ht="24" customHeight="1">
      <c r="A12" s="154" t="s">
        <v>52</v>
      </c>
      <c r="B12" s="155">
        <f t="shared" ref="B12:B25" si="0">C12+G12+K12</f>
        <v>81046</v>
      </c>
      <c r="C12" s="132">
        <f>D12+E12+F12</f>
        <v>696</v>
      </c>
      <c r="D12" s="156">
        <v>0</v>
      </c>
      <c r="E12" s="157">
        <v>696</v>
      </c>
      <c r="F12" s="156">
        <v>0</v>
      </c>
      <c r="G12" s="132">
        <f>H12+I12+J12</f>
        <v>54073</v>
      </c>
      <c r="H12" s="156">
        <v>0</v>
      </c>
      <c r="I12" s="157">
        <v>39057</v>
      </c>
      <c r="J12" s="157">
        <v>15016</v>
      </c>
      <c r="K12" s="132">
        <f>L12+M12+N12+O12+P12+Q12</f>
        <v>26277</v>
      </c>
      <c r="L12" s="158">
        <v>0</v>
      </c>
      <c r="M12" s="158">
        <v>0</v>
      </c>
      <c r="N12" s="158">
        <v>0</v>
      </c>
      <c r="O12" s="158">
        <v>0</v>
      </c>
      <c r="P12" s="159">
        <v>26277</v>
      </c>
      <c r="Q12" s="160">
        <v>0</v>
      </c>
      <c r="R12" s="161"/>
    </row>
    <row r="13" spans="1:18" ht="24" customHeight="1">
      <c r="A13" s="154" t="s">
        <v>131</v>
      </c>
      <c r="B13" s="155">
        <f t="shared" si="0"/>
        <v>131840</v>
      </c>
      <c r="C13" s="132">
        <f t="shared" ref="C13:C25" si="1">D13+E13+F13</f>
        <v>501</v>
      </c>
      <c r="D13" s="156">
        <v>0</v>
      </c>
      <c r="E13" s="157">
        <v>501</v>
      </c>
      <c r="F13" s="156">
        <v>0</v>
      </c>
      <c r="G13" s="132">
        <f t="shared" ref="G13:G25" si="2">H13+I13+J13</f>
        <v>104045</v>
      </c>
      <c r="H13" s="156">
        <v>0</v>
      </c>
      <c r="I13" s="157">
        <v>57150</v>
      </c>
      <c r="J13" s="157">
        <v>46895</v>
      </c>
      <c r="K13" s="132">
        <f t="shared" ref="K13:K25" si="3">L13+M13+N13+O13+P13+Q13</f>
        <v>27294</v>
      </c>
      <c r="L13" s="158">
        <v>0</v>
      </c>
      <c r="M13" s="158">
        <v>0</v>
      </c>
      <c r="N13" s="158">
        <v>0</v>
      </c>
      <c r="O13" s="158">
        <v>0</v>
      </c>
      <c r="P13" s="159">
        <v>27294</v>
      </c>
      <c r="Q13" s="160">
        <v>0</v>
      </c>
      <c r="R13" s="161"/>
    </row>
    <row r="14" spans="1:18" ht="24" customHeight="1">
      <c r="A14" s="154" t="s">
        <v>132</v>
      </c>
      <c r="B14" s="155">
        <f t="shared" si="0"/>
        <v>60757</v>
      </c>
      <c r="C14" s="132">
        <f t="shared" si="1"/>
        <v>1924</v>
      </c>
      <c r="D14" s="162">
        <v>0</v>
      </c>
      <c r="E14" s="163">
        <v>1924</v>
      </c>
      <c r="F14" s="162">
        <v>0</v>
      </c>
      <c r="G14" s="132">
        <f t="shared" si="2"/>
        <v>43775</v>
      </c>
      <c r="H14" s="162">
        <v>0</v>
      </c>
      <c r="I14" s="163">
        <v>9328</v>
      </c>
      <c r="J14" s="163">
        <v>34447</v>
      </c>
      <c r="K14" s="132">
        <f t="shared" si="3"/>
        <v>15058</v>
      </c>
      <c r="L14" s="164">
        <v>0</v>
      </c>
      <c r="M14" s="164">
        <v>0</v>
      </c>
      <c r="N14" s="164">
        <v>0</v>
      </c>
      <c r="O14" s="164">
        <v>0</v>
      </c>
      <c r="P14" s="159">
        <v>15058</v>
      </c>
      <c r="Q14" s="160">
        <v>0</v>
      </c>
      <c r="R14" s="161"/>
    </row>
    <row r="15" spans="1:18" ht="24" customHeight="1">
      <c r="A15" s="154" t="s">
        <v>30</v>
      </c>
      <c r="B15" s="155">
        <f t="shared" si="0"/>
        <v>71375</v>
      </c>
      <c r="C15" s="132">
        <f t="shared" si="1"/>
        <v>1652</v>
      </c>
      <c r="D15" s="156">
        <v>0</v>
      </c>
      <c r="E15" s="157">
        <v>1652</v>
      </c>
      <c r="F15" s="156">
        <v>0</v>
      </c>
      <c r="G15" s="132">
        <f t="shared" si="2"/>
        <v>58842</v>
      </c>
      <c r="H15" s="156">
        <v>0</v>
      </c>
      <c r="I15" s="157">
        <v>36472</v>
      </c>
      <c r="J15" s="157">
        <v>22370</v>
      </c>
      <c r="K15" s="132">
        <f t="shared" si="3"/>
        <v>10881</v>
      </c>
      <c r="L15" s="158">
        <v>0</v>
      </c>
      <c r="M15" s="158">
        <v>0</v>
      </c>
      <c r="N15" s="158">
        <v>0</v>
      </c>
      <c r="O15" s="158">
        <v>0</v>
      </c>
      <c r="P15" s="159">
        <v>10881</v>
      </c>
      <c r="Q15" s="160">
        <v>0</v>
      </c>
      <c r="R15" s="161"/>
    </row>
    <row r="16" spans="1:18" ht="24" customHeight="1">
      <c r="A16" s="154" t="s">
        <v>31</v>
      </c>
      <c r="B16" s="155">
        <f t="shared" si="0"/>
        <v>71522</v>
      </c>
      <c r="C16" s="132">
        <f t="shared" si="1"/>
        <v>531</v>
      </c>
      <c r="D16" s="156">
        <v>0</v>
      </c>
      <c r="E16" s="157">
        <v>531</v>
      </c>
      <c r="F16" s="156">
        <v>0</v>
      </c>
      <c r="G16" s="132">
        <f t="shared" si="2"/>
        <v>53895</v>
      </c>
      <c r="H16" s="156">
        <v>0</v>
      </c>
      <c r="I16" s="157">
        <v>23128</v>
      </c>
      <c r="J16" s="157">
        <v>30767</v>
      </c>
      <c r="K16" s="132">
        <f t="shared" si="3"/>
        <v>17096</v>
      </c>
      <c r="L16" s="158">
        <v>0</v>
      </c>
      <c r="M16" s="158">
        <v>0</v>
      </c>
      <c r="N16" s="158">
        <v>0</v>
      </c>
      <c r="O16" s="158">
        <v>0</v>
      </c>
      <c r="P16" s="159">
        <v>17096</v>
      </c>
      <c r="Q16" s="160">
        <v>0</v>
      </c>
      <c r="R16" s="161"/>
    </row>
    <row r="17" spans="1:18" ht="24" customHeight="1">
      <c r="A17" s="154" t="s">
        <v>133</v>
      </c>
      <c r="B17" s="155">
        <f t="shared" si="0"/>
        <v>82898</v>
      </c>
      <c r="C17" s="132">
        <f t="shared" si="1"/>
        <v>3160</v>
      </c>
      <c r="D17" s="156">
        <v>0</v>
      </c>
      <c r="E17" s="157">
        <v>3160</v>
      </c>
      <c r="F17" s="156">
        <v>0</v>
      </c>
      <c r="G17" s="132">
        <f t="shared" si="2"/>
        <v>61533</v>
      </c>
      <c r="H17" s="156">
        <v>0</v>
      </c>
      <c r="I17" s="157">
        <v>7436</v>
      </c>
      <c r="J17" s="157">
        <v>54097</v>
      </c>
      <c r="K17" s="132">
        <f t="shared" si="3"/>
        <v>18205</v>
      </c>
      <c r="L17" s="158">
        <v>0</v>
      </c>
      <c r="M17" s="158">
        <v>0</v>
      </c>
      <c r="N17" s="158">
        <v>0</v>
      </c>
      <c r="O17" s="158">
        <v>0</v>
      </c>
      <c r="P17" s="159">
        <v>18205</v>
      </c>
      <c r="Q17" s="160">
        <v>0</v>
      </c>
      <c r="R17" s="161"/>
    </row>
    <row r="18" spans="1:18" ht="24" customHeight="1">
      <c r="A18" s="154" t="s">
        <v>134</v>
      </c>
      <c r="B18" s="155">
        <f t="shared" si="0"/>
        <v>86243</v>
      </c>
      <c r="C18" s="132">
        <f t="shared" si="1"/>
        <v>1364</v>
      </c>
      <c r="D18" s="156">
        <v>0</v>
      </c>
      <c r="E18" s="157">
        <v>1364</v>
      </c>
      <c r="F18" s="156">
        <v>0</v>
      </c>
      <c r="G18" s="132">
        <f t="shared" si="2"/>
        <v>67510</v>
      </c>
      <c r="H18" s="156">
        <v>0</v>
      </c>
      <c r="I18" s="157">
        <v>45760</v>
      </c>
      <c r="J18" s="157">
        <v>21750</v>
      </c>
      <c r="K18" s="132">
        <f t="shared" si="3"/>
        <v>17369</v>
      </c>
      <c r="L18" s="158">
        <v>0</v>
      </c>
      <c r="M18" s="158">
        <v>0</v>
      </c>
      <c r="N18" s="158">
        <v>0</v>
      </c>
      <c r="O18" s="158">
        <v>0</v>
      </c>
      <c r="P18" s="159">
        <v>17369</v>
      </c>
      <c r="Q18" s="160">
        <v>0</v>
      </c>
      <c r="R18" s="161"/>
    </row>
    <row r="19" spans="1:18" ht="24" customHeight="1">
      <c r="A19" s="154" t="s">
        <v>135</v>
      </c>
      <c r="B19" s="155">
        <f t="shared" si="0"/>
        <v>35915</v>
      </c>
      <c r="C19" s="132">
        <f t="shared" si="1"/>
        <v>1347</v>
      </c>
      <c r="D19" s="156">
        <v>0</v>
      </c>
      <c r="E19" s="157">
        <v>1347</v>
      </c>
      <c r="F19" s="156">
        <v>0</v>
      </c>
      <c r="G19" s="132">
        <f t="shared" si="2"/>
        <v>24521</v>
      </c>
      <c r="H19" s="156">
        <v>0</v>
      </c>
      <c r="I19" s="157">
        <v>12159</v>
      </c>
      <c r="J19" s="157">
        <v>12362</v>
      </c>
      <c r="K19" s="132">
        <f t="shared" si="3"/>
        <v>10047</v>
      </c>
      <c r="L19" s="158">
        <v>0</v>
      </c>
      <c r="M19" s="158">
        <v>0</v>
      </c>
      <c r="N19" s="158">
        <v>0</v>
      </c>
      <c r="O19" s="158">
        <v>0</v>
      </c>
      <c r="P19" s="159">
        <v>10047</v>
      </c>
      <c r="Q19" s="160">
        <v>0</v>
      </c>
      <c r="R19" s="161"/>
    </row>
    <row r="20" spans="1:18" ht="24" customHeight="1">
      <c r="A20" s="154" t="s">
        <v>136</v>
      </c>
      <c r="B20" s="155">
        <f t="shared" si="0"/>
        <v>36125</v>
      </c>
      <c r="C20" s="132">
        <f t="shared" si="1"/>
        <v>350</v>
      </c>
      <c r="D20" s="156">
        <v>0</v>
      </c>
      <c r="E20" s="157">
        <v>350</v>
      </c>
      <c r="F20" s="156">
        <v>0</v>
      </c>
      <c r="G20" s="132">
        <f t="shared" si="2"/>
        <v>25253</v>
      </c>
      <c r="H20" s="156">
        <v>0</v>
      </c>
      <c r="I20" s="157">
        <v>14555</v>
      </c>
      <c r="J20" s="157">
        <v>10698</v>
      </c>
      <c r="K20" s="132">
        <f t="shared" si="3"/>
        <v>10522</v>
      </c>
      <c r="L20" s="158">
        <v>0</v>
      </c>
      <c r="M20" s="158">
        <v>0</v>
      </c>
      <c r="N20" s="158">
        <v>0</v>
      </c>
      <c r="O20" s="158">
        <v>0</v>
      </c>
      <c r="P20" s="159">
        <v>10522</v>
      </c>
      <c r="Q20" s="160">
        <v>0</v>
      </c>
      <c r="R20" s="161"/>
    </row>
    <row r="21" spans="1:18" ht="24" customHeight="1">
      <c r="A21" s="154" t="s">
        <v>137</v>
      </c>
      <c r="B21" s="155">
        <f t="shared" si="0"/>
        <v>51275</v>
      </c>
      <c r="C21" s="132">
        <f t="shared" si="1"/>
        <v>1100</v>
      </c>
      <c r="D21" s="156">
        <v>0</v>
      </c>
      <c r="E21" s="157">
        <v>1100</v>
      </c>
      <c r="F21" s="156">
        <v>0</v>
      </c>
      <c r="G21" s="132">
        <f t="shared" si="2"/>
        <v>37900</v>
      </c>
      <c r="H21" s="156">
        <v>0</v>
      </c>
      <c r="I21" s="157">
        <v>8096</v>
      </c>
      <c r="J21" s="157">
        <v>29804</v>
      </c>
      <c r="K21" s="132">
        <f t="shared" si="3"/>
        <v>12275</v>
      </c>
      <c r="L21" s="158">
        <v>0</v>
      </c>
      <c r="M21" s="158">
        <v>0</v>
      </c>
      <c r="N21" s="158">
        <v>0</v>
      </c>
      <c r="O21" s="158">
        <v>0</v>
      </c>
      <c r="P21" s="159">
        <v>12275</v>
      </c>
      <c r="Q21" s="160">
        <v>0</v>
      </c>
      <c r="R21" s="161"/>
    </row>
    <row r="22" spans="1:18" ht="24" customHeight="1">
      <c r="A22" s="154" t="s">
        <v>138</v>
      </c>
      <c r="B22" s="155">
        <f t="shared" si="0"/>
        <v>40692</v>
      </c>
      <c r="C22" s="132">
        <f t="shared" si="1"/>
        <v>848</v>
      </c>
      <c r="D22" s="156">
        <v>0</v>
      </c>
      <c r="E22" s="157">
        <v>848</v>
      </c>
      <c r="F22" s="156">
        <v>0</v>
      </c>
      <c r="G22" s="132">
        <f t="shared" si="2"/>
        <v>33600</v>
      </c>
      <c r="H22" s="156">
        <v>0</v>
      </c>
      <c r="I22" s="157">
        <v>1010</v>
      </c>
      <c r="J22" s="157">
        <v>32590</v>
      </c>
      <c r="K22" s="132">
        <f t="shared" si="3"/>
        <v>6244</v>
      </c>
      <c r="L22" s="158">
        <v>0</v>
      </c>
      <c r="M22" s="158">
        <v>0</v>
      </c>
      <c r="N22" s="158">
        <v>0</v>
      </c>
      <c r="O22" s="158">
        <v>0</v>
      </c>
      <c r="P22" s="159">
        <v>6244</v>
      </c>
      <c r="Q22" s="160">
        <v>0</v>
      </c>
      <c r="R22" s="161"/>
    </row>
    <row r="23" spans="1:18" ht="24" customHeight="1">
      <c r="A23" s="154" t="s">
        <v>139</v>
      </c>
      <c r="B23" s="155">
        <f t="shared" si="0"/>
        <v>78998</v>
      </c>
      <c r="C23" s="132">
        <f t="shared" si="1"/>
        <v>1380</v>
      </c>
      <c r="D23" s="156">
        <v>0</v>
      </c>
      <c r="E23" s="157">
        <v>1380</v>
      </c>
      <c r="F23" s="156">
        <v>0</v>
      </c>
      <c r="G23" s="132">
        <f t="shared" si="2"/>
        <v>63446</v>
      </c>
      <c r="H23" s="156">
        <v>0</v>
      </c>
      <c r="I23" s="157">
        <v>20982</v>
      </c>
      <c r="J23" s="157">
        <v>42464</v>
      </c>
      <c r="K23" s="132">
        <f t="shared" si="3"/>
        <v>14172</v>
      </c>
      <c r="L23" s="158">
        <v>0</v>
      </c>
      <c r="M23" s="158">
        <v>0</v>
      </c>
      <c r="N23" s="158">
        <v>0</v>
      </c>
      <c r="O23" s="158">
        <v>0</v>
      </c>
      <c r="P23" s="159">
        <v>14172</v>
      </c>
      <c r="Q23" s="160">
        <v>0</v>
      </c>
      <c r="R23" s="161"/>
    </row>
    <row r="24" spans="1:18" ht="24" customHeight="1">
      <c r="A24" s="154" t="s">
        <v>140</v>
      </c>
      <c r="B24" s="155">
        <f t="shared" si="0"/>
        <v>34599</v>
      </c>
      <c r="C24" s="132">
        <f t="shared" si="1"/>
        <v>0</v>
      </c>
      <c r="D24" s="156">
        <v>0</v>
      </c>
      <c r="E24" s="157">
        <v>0</v>
      </c>
      <c r="F24" s="156">
        <v>0</v>
      </c>
      <c r="G24" s="132">
        <f t="shared" si="2"/>
        <v>27748</v>
      </c>
      <c r="H24" s="156">
        <v>0</v>
      </c>
      <c r="I24" s="157">
        <v>5906</v>
      </c>
      <c r="J24" s="157">
        <v>21842</v>
      </c>
      <c r="K24" s="132">
        <f t="shared" si="3"/>
        <v>6851</v>
      </c>
      <c r="L24" s="158">
        <v>0</v>
      </c>
      <c r="M24" s="158">
        <v>0</v>
      </c>
      <c r="N24" s="158">
        <v>0</v>
      </c>
      <c r="O24" s="158">
        <v>0</v>
      </c>
      <c r="P24" s="159">
        <v>6851</v>
      </c>
      <c r="Q24" s="160">
        <v>0</v>
      </c>
      <c r="R24" s="161"/>
    </row>
    <row r="25" spans="1:18" ht="24" customHeight="1">
      <c r="A25" s="165" t="s">
        <v>141</v>
      </c>
      <c r="B25" s="166">
        <f t="shared" si="0"/>
        <v>67223</v>
      </c>
      <c r="C25" s="138">
        <f t="shared" si="1"/>
        <v>547</v>
      </c>
      <c r="D25" s="167">
        <v>0</v>
      </c>
      <c r="E25" s="168">
        <v>547</v>
      </c>
      <c r="F25" s="167">
        <v>0</v>
      </c>
      <c r="G25" s="138">
        <f t="shared" si="2"/>
        <v>51651</v>
      </c>
      <c r="H25" s="167">
        <v>0</v>
      </c>
      <c r="I25" s="168">
        <v>18098</v>
      </c>
      <c r="J25" s="168">
        <v>33553</v>
      </c>
      <c r="K25" s="138">
        <f t="shared" si="3"/>
        <v>15025</v>
      </c>
      <c r="L25" s="169">
        <v>0</v>
      </c>
      <c r="M25" s="169">
        <v>0</v>
      </c>
      <c r="N25" s="169">
        <v>0</v>
      </c>
      <c r="O25" s="169">
        <v>0</v>
      </c>
      <c r="P25" s="170">
        <v>15025</v>
      </c>
      <c r="Q25" s="171">
        <v>0</v>
      </c>
      <c r="R25" s="161"/>
    </row>
    <row r="26" spans="1:18" s="172" customFormat="1" ht="28.5" customHeight="1">
      <c r="A26" s="310" t="s">
        <v>54</v>
      </c>
      <c r="B26" s="310"/>
      <c r="M26" s="309" t="s">
        <v>142</v>
      </c>
      <c r="N26" s="309"/>
      <c r="O26" s="309"/>
      <c r="P26" s="309"/>
      <c r="Q26" s="309"/>
    </row>
    <row r="27" spans="1:18" ht="20.25" customHeight="1">
      <c r="A27" s="144" t="s">
        <v>143</v>
      </c>
      <c r="K27" s="161"/>
      <c r="P27" s="161"/>
      <c r="R27" s="161"/>
    </row>
    <row r="28" spans="1:18" ht="20.25" customHeight="1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</sheetData>
  <mergeCells count="10">
    <mergeCell ref="A26:B26"/>
    <mergeCell ref="M26:Q26"/>
    <mergeCell ref="A2:G2"/>
    <mergeCell ref="A3:B3"/>
    <mergeCell ref="P3:Q3"/>
    <mergeCell ref="A4:A5"/>
    <mergeCell ref="B4:B5"/>
    <mergeCell ref="C4:F4"/>
    <mergeCell ref="G4:J4"/>
    <mergeCell ref="K4:Q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5"/>
  <sheetViews>
    <sheetView topLeftCell="A13" workbookViewId="0">
      <selection activeCell="J23" sqref="J23"/>
    </sheetView>
  </sheetViews>
  <sheetFormatPr defaultRowHeight="25.5" customHeight="1"/>
  <cols>
    <col min="1" max="1" width="9.125" style="113" customWidth="1"/>
    <col min="2" max="7" width="11.375" style="113" customWidth="1"/>
    <col min="8" max="8" width="9.625" style="113" bestFit="1" customWidth="1"/>
    <col min="9" max="9" width="10.625" style="113" bestFit="1" customWidth="1"/>
    <col min="10" max="10" width="9.625" style="113" bestFit="1" customWidth="1"/>
    <col min="11" max="16384" width="9" style="113"/>
  </cols>
  <sheetData>
    <row r="2" spans="1:10" ht="25.5" customHeight="1">
      <c r="A2" s="306" t="s">
        <v>55</v>
      </c>
      <c r="B2" s="306"/>
      <c r="C2" s="306"/>
      <c r="D2" s="306"/>
      <c r="E2" s="306"/>
    </row>
    <row r="3" spans="1:10" ht="25.5" customHeight="1">
      <c r="A3" s="312" t="s">
        <v>56</v>
      </c>
      <c r="B3" s="312"/>
      <c r="C3" s="144"/>
      <c r="D3" s="144"/>
      <c r="F3" s="313"/>
      <c r="G3" s="313"/>
    </row>
    <row r="4" spans="1:10" ht="57" customHeight="1">
      <c r="A4" s="173" t="s">
        <v>57</v>
      </c>
      <c r="B4" s="174" t="s">
        <v>58</v>
      </c>
      <c r="C4" s="218" t="s">
        <v>144</v>
      </c>
      <c r="D4" s="218" t="s">
        <v>59</v>
      </c>
      <c r="E4" s="218" t="s">
        <v>60</v>
      </c>
      <c r="F4" s="174" t="s">
        <v>145</v>
      </c>
      <c r="G4" s="174" t="s">
        <v>61</v>
      </c>
    </row>
    <row r="5" spans="1:10" s="124" customFormat="1" ht="25.5" customHeight="1">
      <c r="A5" s="117">
        <v>2017</v>
      </c>
      <c r="B5" s="148">
        <v>2829461</v>
      </c>
      <c r="C5" s="120">
        <v>1990951</v>
      </c>
      <c r="D5" s="120">
        <v>825919</v>
      </c>
      <c r="E5" s="120">
        <v>10636</v>
      </c>
      <c r="F5" s="120">
        <v>0</v>
      </c>
      <c r="G5" s="149">
        <v>1955</v>
      </c>
      <c r="H5" s="175"/>
      <c r="I5" s="175"/>
      <c r="J5" s="175"/>
    </row>
    <row r="6" spans="1:10" s="124" customFormat="1" ht="25.5" customHeight="1">
      <c r="A6" s="117">
        <v>2018</v>
      </c>
      <c r="B6" s="148">
        <v>2984515</v>
      </c>
      <c r="C6" s="120">
        <v>2130802</v>
      </c>
      <c r="D6" s="120">
        <v>846022</v>
      </c>
      <c r="E6" s="120">
        <v>6308</v>
      </c>
      <c r="F6" s="120">
        <v>0</v>
      </c>
      <c r="G6" s="149">
        <v>1383</v>
      </c>
      <c r="H6" s="175"/>
      <c r="I6" s="175"/>
      <c r="J6" s="175"/>
    </row>
    <row r="7" spans="1:10" s="124" customFormat="1" ht="25.5" customHeight="1">
      <c r="A7" s="117">
        <v>2019</v>
      </c>
      <c r="B7" s="148">
        <v>3057845</v>
      </c>
      <c r="C7" s="120">
        <v>2096191</v>
      </c>
      <c r="D7" s="120">
        <v>943652</v>
      </c>
      <c r="E7" s="120">
        <v>9701</v>
      </c>
      <c r="F7" s="120">
        <v>0</v>
      </c>
      <c r="G7" s="149">
        <v>8301</v>
      </c>
      <c r="H7" s="175"/>
      <c r="I7" s="175"/>
      <c r="J7" s="175"/>
    </row>
    <row r="8" spans="1:10" s="124" customFormat="1" ht="25.5" customHeight="1">
      <c r="A8" s="117">
        <v>2020</v>
      </c>
      <c r="B8" s="148">
        <v>3171059</v>
      </c>
      <c r="C8" s="120">
        <v>2199741</v>
      </c>
      <c r="D8" s="120">
        <v>962509</v>
      </c>
      <c r="E8" s="120">
        <v>4925</v>
      </c>
      <c r="F8" s="120">
        <v>0</v>
      </c>
      <c r="G8" s="149">
        <v>3884</v>
      </c>
      <c r="H8" s="175"/>
      <c r="I8" s="175"/>
      <c r="J8" s="175"/>
    </row>
    <row r="9" spans="1:10" s="124" customFormat="1" ht="25.5" customHeight="1">
      <c r="A9" s="117">
        <v>2021</v>
      </c>
      <c r="B9" s="148">
        <v>3369011</v>
      </c>
      <c r="C9" s="120">
        <v>2303216</v>
      </c>
      <c r="D9" s="120">
        <v>1058464</v>
      </c>
      <c r="E9" s="120">
        <v>1619</v>
      </c>
      <c r="F9" s="120">
        <v>0</v>
      </c>
      <c r="G9" s="149">
        <v>5712</v>
      </c>
      <c r="H9" s="175"/>
      <c r="I9" s="175"/>
      <c r="J9" s="175"/>
    </row>
    <row r="10" spans="1:10" ht="25.5" customHeight="1">
      <c r="A10" s="125">
        <v>2022</v>
      </c>
      <c r="B10" s="151">
        <f>SUM(B11:B24)</f>
        <v>3407193</v>
      </c>
      <c r="C10" s="152">
        <f>SUM(C11:C24)</f>
        <v>2287955</v>
      </c>
      <c r="D10" s="152">
        <f>SUM(D11:D24)</f>
        <v>1116314</v>
      </c>
      <c r="E10" s="152">
        <f>SUM(E11:E24)</f>
        <v>2924</v>
      </c>
      <c r="F10" s="152">
        <f>SUM(F12:F25)</f>
        <v>0</v>
      </c>
      <c r="G10" s="153">
        <f>SUM(G11:G24)</f>
        <v>0</v>
      </c>
      <c r="H10" s="175"/>
      <c r="I10" s="175"/>
      <c r="J10" s="175"/>
    </row>
    <row r="11" spans="1:10" ht="25.5" customHeight="1">
      <c r="A11" s="154" t="s">
        <v>52</v>
      </c>
      <c r="B11" s="176">
        <f t="shared" ref="B11:B24" si="0">SUM(C11:G11)</f>
        <v>554214</v>
      </c>
      <c r="C11" s="157">
        <v>322017</v>
      </c>
      <c r="D11" s="157">
        <v>231800</v>
      </c>
      <c r="E11" s="157">
        <v>397</v>
      </c>
      <c r="F11" s="132">
        <v>0</v>
      </c>
      <c r="G11" s="177">
        <v>0</v>
      </c>
    </row>
    <row r="12" spans="1:10" ht="25.5" customHeight="1">
      <c r="A12" s="154" t="s">
        <v>146</v>
      </c>
      <c r="B12" s="176">
        <f t="shared" si="0"/>
        <v>655101</v>
      </c>
      <c r="C12" s="157">
        <v>394822</v>
      </c>
      <c r="D12" s="157">
        <v>258818</v>
      </c>
      <c r="E12" s="157">
        <v>1461</v>
      </c>
      <c r="F12" s="132">
        <v>0</v>
      </c>
      <c r="G12" s="160">
        <v>0</v>
      </c>
    </row>
    <row r="13" spans="1:10" ht="25.5" customHeight="1">
      <c r="A13" s="154" t="s">
        <v>147</v>
      </c>
      <c r="B13" s="176">
        <f t="shared" si="0"/>
        <v>241591</v>
      </c>
      <c r="C13" s="157">
        <v>124206</v>
      </c>
      <c r="D13" s="157">
        <v>117059</v>
      </c>
      <c r="E13" s="157">
        <v>326</v>
      </c>
      <c r="F13" s="132">
        <v>0</v>
      </c>
      <c r="G13" s="160">
        <v>0</v>
      </c>
    </row>
    <row r="14" spans="1:10" ht="25.5" customHeight="1">
      <c r="A14" s="154" t="s">
        <v>30</v>
      </c>
      <c r="B14" s="176">
        <f t="shared" si="0"/>
        <v>298922</v>
      </c>
      <c r="C14" s="157">
        <v>235760</v>
      </c>
      <c r="D14" s="157">
        <v>63162</v>
      </c>
      <c r="E14" s="157">
        <v>0</v>
      </c>
      <c r="F14" s="132">
        <v>0</v>
      </c>
      <c r="G14" s="160">
        <v>0</v>
      </c>
    </row>
    <row r="15" spans="1:10" ht="25.5" customHeight="1">
      <c r="A15" s="154" t="s">
        <v>148</v>
      </c>
      <c r="B15" s="176">
        <f t="shared" si="0"/>
        <v>250398</v>
      </c>
      <c r="C15" s="157">
        <v>186651</v>
      </c>
      <c r="D15" s="157">
        <v>63747</v>
      </c>
      <c r="E15" s="157">
        <v>0</v>
      </c>
      <c r="F15" s="132">
        <v>0</v>
      </c>
      <c r="G15" s="160">
        <v>0</v>
      </c>
    </row>
    <row r="16" spans="1:10" ht="25.5" customHeight="1">
      <c r="A16" s="154" t="s">
        <v>149</v>
      </c>
      <c r="B16" s="176">
        <f t="shared" si="0"/>
        <v>251884</v>
      </c>
      <c r="C16" s="157">
        <v>189451</v>
      </c>
      <c r="D16" s="157">
        <v>62389</v>
      </c>
      <c r="E16" s="157">
        <v>44</v>
      </c>
      <c r="F16" s="132">
        <v>0</v>
      </c>
      <c r="G16" s="160">
        <v>0</v>
      </c>
    </row>
    <row r="17" spans="1:7" ht="25.5" customHeight="1">
      <c r="A17" s="154" t="s">
        <v>150</v>
      </c>
      <c r="B17" s="176">
        <f t="shared" si="0"/>
        <v>217122</v>
      </c>
      <c r="C17" s="157">
        <v>151179</v>
      </c>
      <c r="D17" s="157">
        <v>65718</v>
      </c>
      <c r="E17" s="157">
        <v>225</v>
      </c>
      <c r="F17" s="132">
        <v>0</v>
      </c>
      <c r="G17" s="160">
        <v>0</v>
      </c>
    </row>
    <row r="18" spans="1:7" ht="25.5" customHeight="1">
      <c r="A18" s="154" t="s">
        <v>34</v>
      </c>
      <c r="B18" s="176">
        <f t="shared" si="0"/>
        <v>184359</v>
      </c>
      <c r="C18" s="157">
        <v>83439</v>
      </c>
      <c r="D18" s="157">
        <v>100920</v>
      </c>
      <c r="E18" s="157">
        <v>0</v>
      </c>
      <c r="F18" s="132">
        <v>0</v>
      </c>
      <c r="G18" s="160">
        <v>0</v>
      </c>
    </row>
    <row r="19" spans="1:7" ht="25.5" customHeight="1">
      <c r="A19" s="154" t="s">
        <v>35</v>
      </c>
      <c r="B19" s="176">
        <f t="shared" si="0"/>
        <v>94240</v>
      </c>
      <c r="C19" s="157">
        <v>77069</v>
      </c>
      <c r="D19" s="157">
        <v>17171</v>
      </c>
      <c r="E19" s="157">
        <v>0</v>
      </c>
      <c r="F19" s="132">
        <v>0</v>
      </c>
      <c r="G19" s="160">
        <v>0</v>
      </c>
    </row>
    <row r="20" spans="1:7" ht="25.5" customHeight="1">
      <c r="A20" s="154" t="s">
        <v>36</v>
      </c>
      <c r="B20" s="176">
        <f t="shared" si="0"/>
        <v>105035</v>
      </c>
      <c r="C20" s="157">
        <v>85982</v>
      </c>
      <c r="D20" s="157">
        <v>18955</v>
      </c>
      <c r="E20" s="157">
        <v>98</v>
      </c>
      <c r="F20" s="132">
        <v>0</v>
      </c>
      <c r="G20" s="160">
        <v>0</v>
      </c>
    </row>
    <row r="21" spans="1:7" ht="25.5" customHeight="1">
      <c r="A21" s="154" t="s">
        <v>66</v>
      </c>
      <c r="B21" s="176">
        <f t="shared" si="0"/>
        <v>90282</v>
      </c>
      <c r="C21" s="157">
        <v>72820</v>
      </c>
      <c r="D21" s="157">
        <v>17257</v>
      </c>
      <c r="E21" s="157">
        <v>205</v>
      </c>
      <c r="F21" s="132">
        <v>0</v>
      </c>
      <c r="G21" s="160">
        <v>0</v>
      </c>
    </row>
    <row r="22" spans="1:7" ht="25.5" customHeight="1">
      <c r="A22" s="154" t="s">
        <v>151</v>
      </c>
      <c r="B22" s="176">
        <f t="shared" si="0"/>
        <v>199337</v>
      </c>
      <c r="C22" s="157">
        <v>156068</v>
      </c>
      <c r="D22" s="157">
        <v>43106</v>
      </c>
      <c r="E22" s="157">
        <v>163</v>
      </c>
      <c r="F22" s="132">
        <v>0</v>
      </c>
      <c r="G22" s="160">
        <v>0</v>
      </c>
    </row>
    <row r="23" spans="1:7" ht="25.5" customHeight="1">
      <c r="A23" s="154" t="s">
        <v>152</v>
      </c>
      <c r="B23" s="176">
        <f t="shared" si="0"/>
        <v>92473</v>
      </c>
      <c r="C23" s="157">
        <v>81756</v>
      </c>
      <c r="D23" s="157">
        <v>10712</v>
      </c>
      <c r="E23" s="157">
        <v>5</v>
      </c>
      <c r="F23" s="132">
        <v>0</v>
      </c>
      <c r="G23" s="160">
        <v>0</v>
      </c>
    </row>
    <row r="24" spans="1:7" ht="25.5" customHeight="1">
      <c r="A24" s="165" t="s">
        <v>153</v>
      </c>
      <c r="B24" s="178">
        <f t="shared" si="0"/>
        <v>172235</v>
      </c>
      <c r="C24" s="168">
        <v>126735</v>
      </c>
      <c r="D24" s="168">
        <v>45500</v>
      </c>
      <c r="E24" s="138">
        <v>0</v>
      </c>
      <c r="F24" s="138">
        <v>0</v>
      </c>
      <c r="G24" s="171">
        <v>0</v>
      </c>
    </row>
    <row r="25" spans="1:7" s="179" customFormat="1" ht="25.5" customHeight="1">
      <c r="A25" s="308" t="s">
        <v>154</v>
      </c>
      <c r="B25" s="308"/>
      <c r="E25" s="318" t="s">
        <v>38</v>
      </c>
      <c r="F25" s="318"/>
      <c r="G25" s="318"/>
    </row>
  </sheetData>
  <mergeCells count="5">
    <mergeCell ref="A2:E2"/>
    <mergeCell ref="A3:B3"/>
    <mergeCell ref="F3:G3"/>
    <mergeCell ref="A25:B25"/>
    <mergeCell ref="E25:G2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workbookViewId="0">
      <selection activeCell="M18" sqref="M18"/>
    </sheetView>
  </sheetViews>
  <sheetFormatPr defaultRowHeight="34.5" customHeight="1"/>
  <cols>
    <col min="1" max="1" width="11.25" style="113" customWidth="1"/>
    <col min="2" max="2" width="14.625" style="113" customWidth="1"/>
    <col min="3" max="3" width="15.125" style="113" customWidth="1"/>
    <col min="4" max="5" width="13.375" style="113" customWidth="1"/>
    <col min="6" max="7" width="9.125" style="113" customWidth="1"/>
    <col min="8" max="8" width="9" style="113" customWidth="1"/>
    <col min="9" max="9" width="10.625" style="113" bestFit="1" customWidth="1"/>
    <col min="10" max="10" width="9.625" style="113" bestFit="1" customWidth="1"/>
    <col min="11" max="16384" width="9" style="113"/>
  </cols>
  <sheetData>
    <row r="1" spans="1:10" s="110" customFormat="1" ht="18" customHeight="1"/>
    <row r="2" spans="1:10" ht="34.5" customHeight="1">
      <c r="A2" s="311" t="s">
        <v>62</v>
      </c>
      <c r="B2" s="311"/>
      <c r="C2" s="311"/>
      <c r="D2" s="311"/>
    </row>
    <row r="3" spans="1:10" s="110" customFormat="1" ht="22.5" customHeight="1">
      <c r="A3" s="180" t="s">
        <v>155</v>
      </c>
      <c r="B3" s="144"/>
      <c r="C3" s="144"/>
      <c r="D3" s="144"/>
      <c r="F3" s="181"/>
      <c r="G3" s="182" t="s">
        <v>156</v>
      </c>
    </row>
    <row r="4" spans="1:10" ht="34.5" customHeight="1">
      <c r="A4" s="173" t="s">
        <v>63</v>
      </c>
      <c r="B4" s="174" t="s">
        <v>58</v>
      </c>
      <c r="C4" s="218" t="s">
        <v>157</v>
      </c>
      <c r="D4" s="218" t="s">
        <v>59</v>
      </c>
      <c r="E4" s="218" t="s">
        <v>158</v>
      </c>
      <c r="F4" s="174" t="s">
        <v>64</v>
      </c>
      <c r="G4" s="174" t="s">
        <v>159</v>
      </c>
    </row>
    <row r="5" spans="1:10" s="124" customFormat="1" ht="29.25" customHeight="1">
      <c r="A5" s="183">
        <v>2017</v>
      </c>
      <c r="B5" s="184">
        <v>2353349</v>
      </c>
      <c r="C5" s="185">
        <v>1389402</v>
      </c>
      <c r="D5" s="185">
        <v>950597</v>
      </c>
      <c r="E5" s="185">
        <v>11406</v>
      </c>
      <c r="F5" s="185">
        <v>0</v>
      </c>
      <c r="G5" s="186">
        <v>1944</v>
      </c>
      <c r="H5" s="175"/>
      <c r="I5" s="175"/>
      <c r="J5" s="175"/>
    </row>
    <row r="6" spans="1:10" s="124" customFormat="1" ht="29.25" customHeight="1">
      <c r="A6" s="183">
        <v>2018</v>
      </c>
      <c r="B6" s="184">
        <v>2458906</v>
      </c>
      <c r="C6" s="185">
        <v>1486414</v>
      </c>
      <c r="D6" s="185">
        <v>963926</v>
      </c>
      <c r="E6" s="185">
        <v>7039</v>
      </c>
      <c r="F6" s="185">
        <v>0</v>
      </c>
      <c r="G6" s="186">
        <v>1527</v>
      </c>
      <c r="H6" s="175"/>
      <c r="I6" s="175"/>
      <c r="J6" s="175"/>
    </row>
    <row r="7" spans="1:10" s="124" customFormat="1" ht="29.25" customHeight="1">
      <c r="A7" s="183">
        <v>2019</v>
      </c>
      <c r="B7" s="184">
        <v>2578941</v>
      </c>
      <c r="C7" s="185">
        <v>1463891</v>
      </c>
      <c r="D7" s="185">
        <v>1098336</v>
      </c>
      <c r="E7" s="185">
        <v>10137</v>
      </c>
      <c r="F7" s="185">
        <v>0</v>
      </c>
      <c r="G7" s="186">
        <v>6577</v>
      </c>
      <c r="H7" s="175"/>
      <c r="I7" s="175"/>
      <c r="J7" s="175"/>
    </row>
    <row r="8" spans="1:10" s="124" customFormat="1" ht="29.25" customHeight="1">
      <c r="A8" s="183">
        <v>2020</v>
      </c>
      <c r="B8" s="184">
        <v>2671260</v>
      </c>
      <c r="C8" s="185">
        <v>1541313</v>
      </c>
      <c r="D8" s="185">
        <v>1120979</v>
      </c>
      <c r="E8" s="185">
        <v>5616</v>
      </c>
      <c r="F8" s="185">
        <v>0</v>
      </c>
      <c r="G8" s="186">
        <v>3352</v>
      </c>
      <c r="H8" s="175"/>
      <c r="I8" s="175"/>
      <c r="J8" s="175"/>
    </row>
    <row r="9" spans="1:10" s="124" customFormat="1" ht="29.25" customHeight="1">
      <c r="A9" s="183">
        <v>2021</v>
      </c>
      <c r="B9" s="184">
        <v>2856100</v>
      </c>
      <c r="C9" s="185">
        <v>1606813</v>
      </c>
      <c r="D9" s="185">
        <v>1242259</v>
      </c>
      <c r="E9" s="185">
        <v>2341</v>
      </c>
      <c r="F9" s="185">
        <v>0</v>
      </c>
      <c r="G9" s="186">
        <v>4687</v>
      </c>
      <c r="H9" s="175"/>
      <c r="I9" s="175"/>
      <c r="J9" s="175"/>
    </row>
    <row r="10" spans="1:10" ht="29.25" customHeight="1">
      <c r="A10" s="187">
        <v>2022</v>
      </c>
      <c r="B10" s="188">
        <f>SUM(B11:B24)</f>
        <v>2930960</v>
      </c>
      <c r="C10" s="189">
        <f t="shared" ref="C10:G10" si="0">SUM(C11:C24)</f>
        <v>1597094</v>
      </c>
      <c r="D10" s="189">
        <f t="shared" si="0"/>
        <v>1319336</v>
      </c>
      <c r="E10" s="189">
        <f t="shared" si="0"/>
        <v>3634</v>
      </c>
      <c r="F10" s="189">
        <f t="shared" si="0"/>
        <v>0</v>
      </c>
      <c r="G10" s="190">
        <f t="shared" si="0"/>
        <v>10896</v>
      </c>
      <c r="H10" s="175"/>
      <c r="I10" s="175"/>
      <c r="J10" s="175"/>
    </row>
    <row r="11" spans="1:10" ht="29.25" customHeight="1">
      <c r="A11" s="191" t="s">
        <v>52</v>
      </c>
      <c r="B11" s="192">
        <f t="shared" ref="B11:B24" si="1">SUM(C11:G11)</f>
        <v>511313</v>
      </c>
      <c r="C11" s="193">
        <v>225515</v>
      </c>
      <c r="D11" s="194">
        <v>274491</v>
      </c>
      <c r="E11" s="194">
        <v>411</v>
      </c>
      <c r="F11" s="195">
        <v>0</v>
      </c>
      <c r="G11" s="196">
        <v>10896</v>
      </c>
    </row>
    <row r="12" spans="1:10" ht="29.25" customHeight="1">
      <c r="A12" s="191" t="s">
        <v>53</v>
      </c>
      <c r="B12" s="192">
        <f t="shared" si="1"/>
        <v>600194</v>
      </c>
      <c r="C12" s="197">
        <v>274863</v>
      </c>
      <c r="D12" s="194">
        <v>323787</v>
      </c>
      <c r="E12" s="194">
        <v>1544</v>
      </c>
      <c r="F12" s="195">
        <v>0</v>
      </c>
      <c r="G12" s="198">
        <v>0</v>
      </c>
    </row>
    <row r="13" spans="1:10" ht="29.25" customHeight="1">
      <c r="A13" s="191" t="s">
        <v>160</v>
      </c>
      <c r="B13" s="192">
        <f t="shared" si="1"/>
        <v>239803</v>
      </c>
      <c r="C13" s="199">
        <v>87814</v>
      </c>
      <c r="D13" s="194">
        <v>151523</v>
      </c>
      <c r="E13" s="194">
        <v>466</v>
      </c>
      <c r="F13" s="195">
        <v>0</v>
      </c>
      <c r="G13" s="198">
        <v>0</v>
      </c>
    </row>
    <row r="14" spans="1:10" ht="29.25" customHeight="1">
      <c r="A14" s="191" t="s">
        <v>30</v>
      </c>
      <c r="B14" s="192">
        <f t="shared" si="1"/>
        <v>233778</v>
      </c>
      <c r="C14" s="200">
        <v>165930</v>
      </c>
      <c r="D14" s="194">
        <v>67848</v>
      </c>
      <c r="E14" s="194">
        <v>0</v>
      </c>
      <c r="F14" s="195">
        <v>0</v>
      </c>
      <c r="G14" s="198">
        <v>0</v>
      </c>
    </row>
    <row r="15" spans="1:10" ht="29.25" customHeight="1">
      <c r="A15" s="191" t="s">
        <v>161</v>
      </c>
      <c r="B15" s="192">
        <f t="shared" si="1"/>
        <v>201294</v>
      </c>
      <c r="C15" s="201">
        <v>129991</v>
      </c>
      <c r="D15" s="194">
        <v>71303</v>
      </c>
      <c r="E15" s="194">
        <v>0</v>
      </c>
      <c r="F15" s="195">
        <v>0</v>
      </c>
      <c r="G15" s="198">
        <v>0</v>
      </c>
    </row>
    <row r="16" spans="1:10" ht="29.25" customHeight="1">
      <c r="A16" s="191" t="s">
        <v>162</v>
      </c>
      <c r="B16" s="192">
        <f t="shared" si="1"/>
        <v>198244</v>
      </c>
      <c r="C16" s="202">
        <v>129444</v>
      </c>
      <c r="D16" s="194">
        <v>68652</v>
      </c>
      <c r="E16" s="194">
        <v>148</v>
      </c>
      <c r="F16" s="195">
        <v>0</v>
      </c>
      <c r="G16" s="198">
        <v>0</v>
      </c>
    </row>
    <row r="17" spans="1:7" ht="29.25" customHeight="1">
      <c r="A17" s="191" t="s">
        <v>33</v>
      </c>
      <c r="B17" s="192">
        <f t="shared" si="1"/>
        <v>178522</v>
      </c>
      <c r="C17" s="203">
        <v>104069</v>
      </c>
      <c r="D17" s="204">
        <v>74075</v>
      </c>
      <c r="E17" s="194">
        <v>378</v>
      </c>
      <c r="F17" s="195">
        <v>0</v>
      </c>
      <c r="G17" s="198">
        <v>0</v>
      </c>
    </row>
    <row r="18" spans="1:7" ht="29.25" customHeight="1">
      <c r="A18" s="191" t="s">
        <v>163</v>
      </c>
      <c r="B18" s="192">
        <f t="shared" si="1"/>
        <v>178253</v>
      </c>
      <c r="C18" s="205">
        <v>58586</v>
      </c>
      <c r="D18" s="194">
        <v>119667</v>
      </c>
      <c r="E18" s="194">
        <v>0</v>
      </c>
      <c r="F18" s="195">
        <v>0</v>
      </c>
      <c r="G18" s="198">
        <v>0</v>
      </c>
    </row>
    <row r="19" spans="1:7" ht="29.25" customHeight="1">
      <c r="A19" s="191" t="s">
        <v>164</v>
      </c>
      <c r="B19" s="192">
        <f t="shared" si="1"/>
        <v>73366</v>
      </c>
      <c r="C19" s="206">
        <v>54055</v>
      </c>
      <c r="D19" s="194">
        <v>19311</v>
      </c>
      <c r="E19" s="194">
        <v>0</v>
      </c>
      <c r="F19" s="195">
        <v>0</v>
      </c>
      <c r="G19" s="198">
        <v>0</v>
      </c>
    </row>
    <row r="20" spans="1:7" ht="29.25" customHeight="1">
      <c r="A20" s="191" t="s">
        <v>165</v>
      </c>
      <c r="B20" s="192">
        <f t="shared" si="1"/>
        <v>79929</v>
      </c>
      <c r="C20" s="207">
        <v>58964</v>
      </c>
      <c r="D20" s="194">
        <v>20699</v>
      </c>
      <c r="E20" s="194">
        <v>266</v>
      </c>
      <c r="F20" s="195">
        <v>0</v>
      </c>
      <c r="G20" s="198">
        <v>0</v>
      </c>
    </row>
    <row r="21" spans="1:7" ht="29.25" customHeight="1">
      <c r="A21" s="191" t="s">
        <v>66</v>
      </c>
      <c r="B21" s="192">
        <f t="shared" si="1"/>
        <v>69917</v>
      </c>
      <c r="C21" s="208">
        <v>50630</v>
      </c>
      <c r="D21" s="194">
        <v>19067</v>
      </c>
      <c r="E21" s="194">
        <v>220</v>
      </c>
      <c r="F21" s="195">
        <v>0</v>
      </c>
      <c r="G21" s="198">
        <v>0</v>
      </c>
    </row>
    <row r="22" spans="1:7" ht="29.25" customHeight="1">
      <c r="A22" s="191" t="s">
        <v>37</v>
      </c>
      <c r="B22" s="192">
        <f t="shared" si="1"/>
        <v>157861</v>
      </c>
      <c r="C22" s="209">
        <v>110485</v>
      </c>
      <c r="D22" s="194">
        <v>47193</v>
      </c>
      <c r="E22" s="194">
        <v>183</v>
      </c>
      <c r="F22" s="195">
        <v>0</v>
      </c>
      <c r="G22" s="198">
        <v>0</v>
      </c>
    </row>
    <row r="23" spans="1:7" ht="29.25" customHeight="1">
      <c r="A23" s="191" t="s">
        <v>166</v>
      </c>
      <c r="B23" s="192">
        <f t="shared" si="1"/>
        <v>71610</v>
      </c>
      <c r="C23" s="210">
        <v>58685</v>
      </c>
      <c r="D23" s="194">
        <v>12907</v>
      </c>
      <c r="E23" s="194">
        <v>18</v>
      </c>
      <c r="F23" s="195">
        <v>0</v>
      </c>
      <c r="G23" s="198">
        <v>0</v>
      </c>
    </row>
    <row r="24" spans="1:7" ht="29.25" customHeight="1">
      <c r="A24" s="211" t="s">
        <v>167</v>
      </c>
      <c r="B24" s="212">
        <f t="shared" si="1"/>
        <v>136876</v>
      </c>
      <c r="C24" s="213">
        <v>88063</v>
      </c>
      <c r="D24" s="214">
        <v>48813</v>
      </c>
      <c r="E24" s="215">
        <v>0</v>
      </c>
      <c r="F24" s="216">
        <v>0</v>
      </c>
      <c r="G24" s="217">
        <v>0</v>
      </c>
    </row>
    <row r="25" spans="1:7" s="142" customFormat="1" ht="29.25" customHeight="1">
      <c r="A25" s="310" t="s">
        <v>168</v>
      </c>
      <c r="B25" s="310"/>
      <c r="E25" s="309" t="s">
        <v>38</v>
      </c>
      <c r="F25" s="318"/>
      <c r="G25" s="318"/>
    </row>
  </sheetData>
  <mergeCells count="3">
    <mergeCell ref="A2:D2"/>
    <mergeCell ref="A25:B25"/>
    <mergeCell ref="E25:G25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"/>
  <sheetViews>
    <sheetView topLeftCell="A10" workbookViewId="0">
      <selection activeCell="M31" sqref="M31"/>
    </sheetView>
  </sheetViews>
  <sheetFormatPr defaultColWidth="9" defaultRowHeight="26.25" customHeight="1"/>
  <cols>
    <col min="1" max="1" width="8.5" style="113" customWidth="1"/>
    <col min="2" max="2" width="7.25" style="113" customWidth="1"/>
    <col min="3" max="3" width="11" style="113" customWidth="1"/>
    <col min="4" max="4" width="10.875" style="113" customWidth="1"/>
    <col min="5" max="5" width="9.25" style="113" bestFit="1" customWidth="1"/>
    <col min="6" max="6" width="9.75" style="113" customWidth="1"/>
    <col min="7" max="7" width="14.625" style="113" customWidth="1"/>
    <col min="8" max="8" width="11.875" style="113" customWidth="1"/>
    <col min="9" max="9" width="12.5" style="113" customWidth="1"/>
    <col min="10" max="10" width="7.25" style="113" customWidth="1"/>
    <col min="11" max="11" width="13.75" style="113" customWidth="1"/>
    <col min="12" max="12" width="11.875" style="113" customWidth="1"/>
    <col min="13" max="13" width="12.625" style="113" customWidth="1"/>
    <col min="14" max="14" width="7.25" style="113" customWidth="1"/>
    <col min="15" max="15" width="9.25" style="113" bestFit="1" customWidth="1"/>
    <col min="16" max="16" width="7.25" style="113" customWidth="1"/>
    <col min="17" max="17" width="10.375" style="113" bestFit="1" customWidth="1"/>
    <col min="18" max="18" width="10.25" style="113" bestFit="1" customWidth="1"/>
    <col min="19" max="19" width="11.625" style="113" customWidth="1"/>
    <col min="20" max="20" width="10.5" style="113" bestFit="1" customWidth="1"/>
    <col min="21" max="21" width="9.375" style="113" bestFit="1" customWidth="1"/>
    <col min="22" max="16384" width="9" style="113"/>
  </cols>
  <sheetData>
    <row r="1" spans="1:21" s="110" customFormat="1" ht="26.25" customHeight="1"/>
    <row r="2" spans="1:21" ht="30" customHeight="1">
      <c r="A2" s="306" t="s">
        <v>169</v>
      </c>
      <c r="B2" s="306"/>
      <c r="C2" s="306"/>
      <c r="D2" s="306"/>
      <c r="E2" s="306"/>
      <c r="F2" s="306"/>
      <c r="G2" s="306"/>
      <c r="H2" s="306"/>
      <c r="I2" s="306"/>
      <c r="J2" s="145"/>
      <c r="K2" s="145"/>
      <c r="L2" s="145"/>
      <c r="M2" s="145"/>
      <c r="N2" s="145"/>
      <c r="O2" s="145"/>
      <c r="P2" s="145"/>
      <c r="Q2" s="145"/>
      <c r="R2" s="145"/>
    </row>
    <row r="3" spans="1:21" s="110" customFormat="1" ht="26.25" customHeight="1">
      <c r="A3" s="312" t="s">
        <v>170</v>
      </c>
      <c r="B3" s="312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313" t="s">
        <v>171</v>
      </c>
      <c r="S3" s="313"/>
    </row>
    <row r="4" spans="1:21" ht="30.75" customHeight="1">
      <c r="A4" s="328" t="s">
        <v>172</v>
      </c>
      <c r="B4" s="316" t="s">
        <v>173</v>
      </c>
      <c r="C4" s="316" t="s">
        <v>174</v>
      </c>
      <c r="D4" s="321" t="s">
        <v>175</v>
      </c>
      <c r="E4" s="316" t="s">
        <v>176</v>
      </c>
      <c r="F4" s="316" t="s">
        <v>177</v>
      </c>
      <c r="G4" s="316"/>
      <c r="H4" s="316"/>
      <c r="I4" s="316"/>
      <c r="J4" s="316"/>
      <c r="K4" s="316"/>
      <c r="L4" s="316"/>
      <c r="M4" s="316"/>
      <c r="N4" s="316"/>
      <c r="O4" s="316" t="s">
        <v>178</v>
      </c>
      <c r="P4" s="316"/>
      <c r="Q4" s="316"/>
      <c r="R4" s="316"/>
      <c r="S4" s="321" t="s">
        <v>179</v>
      </c>
    </row>
    <row r="5" spans="1:21" ht="30.75" customHeight="1">
      <c r="A5" s="329"/>
      <c r="B5" s="316"/>
      <c r="C5" s="330"/>
      <c r="D5" s="321"/>
      <c r="E5" s="316"/>
      <c r="F5" s="322" t="s">
        <v>180</v>
      </c>
      <c r="G5" s="323"/>
      <c r="H5" s="323"/>
      <c r="I5" s="324"/>
      <c r="J5" s="322" t="s">
        <v>181</v>
      </c>
      <c r="K5" s="323"/>
      <c r="L5" s="323"/>
      <c r="M5" s="324"/>
      <c r="N5" s="316" t="s">
        <v>182</v>
      </c>
      <c r="O5" s="325" t="s">
        <v>183</v>
      </c>
      <c r="P5" s="326"/>
      <c r="Q5" s="327"/>
      <c r="R5" s="316" t="s">
        <v>182</v>
      </c>
      <c r="S5" s="321"/>
    </row>
    <row r="6" spans="1:21" ht="30.75" customHeight="1">
      <c r="A6" s="329"/>
      <c r="B6" s="316"/>
      <c r="C6" s="330"/>
      <c r="D6" s="321"/>
      <c r="E6" s="316"/>
      <c r="F6" s="218" t="s">
        <v>184</v>
      </c>
      <c r="G6" s="218" t="s">
        <v>185</v>
      </c>
      <c r="H6" s="218" t="s">
        <v>186</v>
      </c>
      <c r="I6" s="218" t="s">
        <v>187</v>
      </c>
      <c r="J6" s="218" t="s">
        <v>184</v>
      </c>
      <c r="K6" s="218" t="s">
        <v>185</v>
      </c>
      <c r="L6" s="218" t="s">
        <v>186</v>
      </c>
      <c r="M6" s="218" t="s">
        <v>187</v>
      </c>
      <c r="N6" s="316"/>
      <c r="O6" s="174" t="s">
        <v>184</v>
      </c>
      <c r="P6" s="174" t="s">
        <v>188</v>
      </c>
      <c r="Q6" s="174" t="s">
        <v>189</v>
      </c>
      <c r="R6" s="316"/>
      <c r="S6" s="321"/>
    </row>
    <row r="7" spans="1:21" s="225" customFormat="1" ht="26.25" customHeight="1">
      <c r="A7" s="219">
        <v>2017</v>
      </c>
      <c r="B7" s="220" t="s">
        <v>67</v>
      </c>
      <c r="C7" s="221">
        <v>0</v>
      </c>
      <c r="D7" s="226">
        <v>42837</v>
      </c>
      <c r="E7" s="227">
        <v>655.8</v>
      </c>
      <c r="F7" s="221">
        <v>16198</v>
      </c>
      <c r="G7" s="222">
        <v>0</v>
      </c>
      <c r="H7" s="226">
        <v>1222</v>
      </c>
      <c r="I7" s="228">
        <v>14976</v>
      </c>
      <c r="J7" s="221">
        <v>0</v>
      </c>
      <c r="K7" s="222">
        <v>0</v>
      </c>
      <c r="L7" s="222">
        <v>0</v>
      </c>
      <c r="M7" s="221">
        <v>0</v>
      </c>
      <c r="N7" s="229">
        <v>9.7799999999999994</v>
      </c>
      <c r="O7" s="221">
        <v>26639</v>
      </c>
      <c r="P7" s="221">
        <v>0</v>
      </c>
      <c r="Q7" s="228">
        <v>26639</v>
      </c>
      <c r="R7" s="229">
        <v>646.01</v>
      </c>
      <c r="S7" s="223">
        <v>38</v>
      </c>
      <c r="T7" s="224"/>
      <c r="U7" s="224"/>
    </row>
    <row r="8" spans="1:21" s="225" customFormat="1" ht="26.25" customHeight="1">
      <c r="A8" s="219">
        <v>2018</v>
      </c>
      <c r="B8" s="220" t="s">
        <v>67</v>
      </c>
      <c r="C8" s="221">
        <v>0</v>
      </c>
      <c r="D8" s="226">
        <v>42036</v>
      </c>
      <c r="E8" s="227">
        <v>655.7</v>
      </c>
      <c r="F8" s="221">
        <v>18193</v>
      </c>
      <c r="G8" s="222">
        <v>0</v>
      </c>
      <c r="H8" s="226">
        <v>1115</v>
      </c>
      <c r="I8" s="228">
        <v>17078</v>
      </c>
      <c r="J8" s="221">
        <v>0</v>
      </c>
      <c r="K8" s="222">
        <v>0</v>
      </c>
      <c r="L8" s="222">
        <v>0</v>
      </c>
      <c r="M8" s="221">
        <v>0</v>
      </c>
      <c r="N8" s="229">
        <v>10.050000000000001</v>
      </c>
      <c r="O8" s="221">
        <v>23843</v>
      </c>
      <c r="P8" s="221">
        <v>0</v>
      </c>
      <c r="Q8" s="228">
        <v>23843</v>
      </c>
      <c r="R8" s="229">
        <v>645.75</v>
      </c>
      <c r="S8" s="223">
        <v>43</v>
      </c>
      <c r="T8" s="224"/>
      <c r="U8" s="224"/>
    </row>
    <row r="9" spans="1:21" s="225" customFormat="1" ht="26.25" customHeight="1">
      <c r="A9" s="117">
        <v>2019</v>
      </c>
      <c r="B9" s="230" t="s">
        <v>67</v>
      </c>
      <c r="C9" s="221">
        <v>0</v>
      </c>
      <c r="D9" s="228">
        <v>41102</v>
      </c>
      <c r="E9" s="229">
        <v>657.06899999999996</v>
      </c>
      <c r="F9" s="231">
        <v>18493</v>
      </c>
      <c r="G9" s="221">
        <v>0</v>
      </c>
      <c r="H9" s="228">
        <v>1115</v>
      </c>
      <c r="I9" s="228">
        <v>17378</v>
      </c>
      <c r="J9" s="221">
        <v>0</v>
      </c>
      <c r="K9" s="221">
        <v>0</v>
      </c>
      <c r="L9" s="221">
        <v>0</v>
      </c>
      <c r="M9" s="221">
        <v>0</v>
      </c>
      <c r="N9" s="232">
        <v>12.006</v>
      </c>
      <c r="O9" s="221">
        <v>22609</v>
      </c>
      <c r="P9" s="221">
        <v>0</v>
      </c>
      <c r="Q9" s="228">
        <v>22609</v>
      </c>
      <c r="R9" s="229">
        <v>645.06299999999999</v>
      </c>
      <c r="S9" s="233">
        <v>44.992944382268504</v>
      </c>
      <c r="T9" s="224"/>
      <c r="U9" s="224"/>
    </row>
    <row r="10" spans="1:21" s="225" customFormat="1" ht="26.25" customHeight="1">
      <c r="A10" s="117">
        <v>2020</v>
      </c>
      <c r="B10" s="230" t="s">
        <v>67</v>
      </c>
      <c r="C10" s="221">
        <v>0</v>
      </c>
      <c r="D10" s="228">
        <v>39702</v>
      </c>
      <c r="E10" s="229">
        <v>657.06399999999996</v>
      </c>
      <c r="F10" s="231">
        <v>16994</v>
      </c>
      <c r="G10" s="221">
        <v>0</v>
      </c>
      <c r="H10" s="228">
        <v>910</v>
      </c>
      <c r="I10" s="228">
        <v>16084</v>
      </c>
      <c r="J10" s="221">
        <v>0</v>
      </c>
      <c r="K10" s="221">
        <v>0</v>
      </c>
      <c r="L10" s="221">
        <v>0</v>
      </c>
      <c r="M10" s="221">
        <v>0</v>
      </c>
      <c r="N10" s="232">
        <v>12.006</v>
      </c>
      <c r="O10" s="221">
        <v>22708</v>
      </c>
      <c r="P10" s="221">
        <v>0</v>
      </c>
      <c r="Q10" s="228">
        <v>22708</v>
      </c>
      <c r="R10" s="229">
        <v>645.06299999999999</v>
      </c>
      <c r="S10" s="233">
        <v>42.803888972847716</v>
      </c>
      <c r="T10" s="224"/>
      <c r="U10" s="224"/>
    </row>
    <row r="11" spans="1:21" s="225" customFormat="1" ht="26.25" customHeight="1">
      <c r="A11" s="117">
        <v>2021</v>
      </c>
      <c r="B11" s="230" t="s">
        <v>190</v>
      </c>
      <c r="C11" s="221"/>
      <c r="D11" s="228">
        <v>38217</v>
      </c>
      <c r="E11" s="229">
        <v>655.57</v>
      </c>
      <c r="F11" s="231">
        <v>15951</v>
      </c>
      <c r="G11" s="221">
        <v>0</v>
      </c>
      <c r="H11" s="228">
        <v>1086</v>
      </c>
      <c r="I11" s="228">
        <v>14865</v>
      </c>
      <c r="J11" s="221">
        <v>0</v>
      </c>
      <c r="K11" s="221">
        <v>0</v>
      </c>
      <c r="L11" s="221">
        <v>0</v>
      </c>
      <c r="M11" s="221">
        <v>0</v>
      </c>
      <c r="N11" s="232">
        <v>11.55</v>
      </c>
      <c r="O11" s="221">
        <v>23000</v>
      </c>
      <c r="P11" s="221">
        <v>0</v>
      </c>
      <c r="Q11" s="228">
        <v>23000</v>
      </c>
      <c r="R11" s="229">
        <v>644.02</v>
      </c>
      <c r="S11" s="233">
        <v>42</v>
      </c>
      <c r="T11" s="224"/>
      <c r="U11" s="224"/>
    </row>
    <row r="12" spans="1:21" s="242" customFormat="1" ht="26.25" customHeight="1">
      <c r="A12" s="125">
        <v>2022</v>
      </c>
      <c r="B12" s="234" t="s">
        <v>191</v>
      </c>
      <c r="C12" s="235">
        <f>SUM(C13:C26)</f>
        <v>0</v>
      </c>
      <c r="D12" s="236">
        <f t="shared" ref="D12:M12" si="0">SUM(D13:D26)</f>
        <v>38745</v>
      </c>
      <c r="E12" s="237">
        <f t="shared" si="0"/>
        <v>655.78800000000001</v>
      </c>
      <c r="F12" s="238">
        <f t="shared" si="0"/>
        <v>15579</v>
      </c>
      <c r="G12" s="235">
        <f t="shared" si="0"/>
        <v>0</v>
      </c>
      <c r="H12" s="236">
        <f t="shared" si="0"/>
        <v>674</v>
      </c>
      <c r="I12" s="236">
        <f t="shared" si="0"/>
        <v>14905</v>
      </c>
      <c r="J12" s="235">
        <f t="shared" si="0"/>
        <v>0</v>
      </c>
      <c r="K12" s="235">
        <f t="shared" si="0"/>
        <v>0</v>
      </c>
      <c r="L12" s="235">
        <f t="shared" si="0"/>
        <v>0</v>
      </c>
      <c r="M12" s="235">
        <f t="shared" si="0"/>
        <v>0</v>
      </c>
      <c r="N12" s="239">
        <f>SUM(N13:N26)</f>
        <v>11.717000000000001</v>
      </c>
      <c r="O12" s="235">
        <f>P12+Q12</f>
        <v>23166</v>
      </c>
      <c r="P12" s="235">
        <f>SUM(P13:P26)</f>
        <v>0</v>
      </c>
      <c r="Q12" s="236">
        <f>SUM(Q13:Q26)</f>
        <v>23166</v>
      </c>
      <c r="R12" s="237">
        <f>SUM(R13:R26)</f>
        <v>645.07100000000003</v>
      </c>
      <c r="S12" s="240">
        <f t="shared" ref="S12:S26" si="1">F12/D12*100</f>
        <v>40.20905923344948</v>
      </c>
      <c r="T12" s="224"/>
      <c r="U12" s="241"/>
    </row>
    <row r="13" spans="1:21" s="242" customFormat="1" ht="26.25" customHeight="1">
      <c r="A13" s="154" t="s">
        <v>68</v>
      </c>
      <c r="B13" s="243" t="s">
        <v>192</v>
      </c>
      <c r="C13" s="244">
        <v>0</v>
      </c>
      <c r="D13" s="245">
        <f>F13+O13</f>
        <v>4602</v>
      </c>
      <c r="E13" s="246">
        <v>79.757999999999996</v>
      </c>
      <c r="F13" s="243">
        <f>SUM(G13:I13)</f>
        <v>936</v>
      </c>
      <c r="G13" s="247">
        <v>0</v>
      </c>
      <c r="H13" s="248">
        <v>0</v>
      </c>
      <c r="I13" s="249">
        <v>936</v>
      </c>
      <c r="J13" s="250">
        <f t="shared" ref="J13:J26" si="2">SUM(K13:M13)</f>
        <v>0</v>
      </c>
      <c r="K13" s="247">
        <v>0</v>
      </c>
      <c r="L13" s="247">
        <v>0</v>
      </c>
      <c r="M13" s="247">
        <v>0</v>
      </c>
      <c r="N13" s="251">
        <v>0.308</v>
      </c>
      <c r="O13" s="156">
        <f t="shared" ref="O13:O26" si="3">SUM(P13:Q13)</f>
        <v>3666</v>
      </c>
      <c r="P13" s="247">
        <v>0</v>
      </c>
      <c r="Q13" s="252">
        <v>3666</v>
      </c>
      <c r="R13" s="253">
        <v>79.45</v>
      </c>
      <c r="S13" s="254">
        <f t="shared" si="1"/>
        <v>20.33898305084746</v>
      </c>
      <c r="U13" s="255"/>
    </row>
    <row r="14" spans="1:21" s="242" customFormat="1" ht="26.25" customHeight="1">
      <c r="A14" s="154" t="s">
        <v>193</v>
      </c>
      <c r="B14" s="243" t="s">
        <v>192</v>
      </c>
      <c r="C14" s="244">
        <v>0</v>
      </c>
      <c r="D14" s="245">
        <f t="shared" ref="D14:D26" si="4">F14+O14</f>
        <v>6064</v>
      </c>
      <c r="E14" s="246">
        <v>67.569999999999993</v>
      </c>
      <c r="F14" s="243">
        <f t="shared" ref="F14:F26" si="5">SUM(G14:I14)</f>
        <v>4039</v>
      </c>
      <c r="G14" s="247">
        <v>0</v>
      </c>
      <c r="H14" s="248">
        <v>0</v>
      </c>
      <c r="I14" s="249">
        <v>4039</v>
      </c>
      <c r="J14" s="250">
        <f t="shared" si="2"/>
        <v>0</v>
      </c>
      <c r="K14" s="247">
        <v>0</v>
      </c>
      <c r="L14" s="247">
        <v>0</v>
      </c>
      <c r="M14" s="247">
        <v>0</v>
      </c>
      <c r="N14" s="251">
        <v>3.0819999999999999</v>
      </c>
      <c r="O14" s="156">
        <f t="shared" si="3"/>
        <v>2025</v>
      </c>
      <c r="P14" s="247">
        <v>0</v>
      </c>
      <c r="Q14" s="252">
        <v>2025</v>
      </c>
      <c r="R14" s="253">
        <v>64.488</v>
      </c>
      <c r="S14" s="254">
        <f t="shared" si="1"/>
        <v>66.606200527704488</v>
      </c>
      <c r="U14" s="255"/>
    </row>
    <row r="15" spans="1:21" s="242" customFormat="1" ht="26.25" customHeight="1">
      <c r="A15" s="154" t="s">
        <v>70</v>
      </c>
      <c r="B15" s="243" t="s">
        <v>192</v>
      </c>
      <c r="C15" s="244">
        <v>0</v>
      </c>
      <c r="D15" s="245">
        <f t="shared" si="4"/>
        <v>1794</v>
      </c>
      <c r="E15" s="246">
        <v>33.78</v>
      </c>
      <c r="F15" s="243">
        <f t="shared" si="5"/>
        <v>556</v>
      </c>
      <c r="G15" s="247">
        <v>0</v>
      </c>
      <c r="H15" s="248">
        <v>0</v>
      </c>
      <c r="I15" s="249">
        <v>556</v>
      </c>
      <c r="J15" s="250">
        <f t="shared" si="2"/>
        <v>0</v>
      </c>
      <c r="K15" s="247">
        <v>0</v>
      </c>
      <c r="L15" s="247">
        <v>0</v>
      </c>
      <c r="M15" s="247">
        <v>0</v>
      </c>
      <c r="N15" s="251">
        <v>0.34</v>
      </c>
      <c r="O15" s="156">
        <f t="shared" si="3"/>
        <v>1238</v>
      </c>
      <c r="P15" s="247">
        <v>0</v>
      </c>
      <c r="Q15" s="252">
        <v>1238</v>
      </c>
      <c r="R15" s="253">
        <v>33.44</v>
      </c>
      <c r="S15" s="254">
        <f t="shared" si="1"/>
        <v>30.992196209587515</v>
      </c>
      <c r="U15" s="255"/>
    </row>
    <row r="16" spans="1:21" s="242" customFormat="1" ht="26.25" customHeight="1">
      <c r="A16" s="154" t="s">
        <v>71</v>
      </c>
      <c r="B16" s="243" t="s">
        <v>192</v>
      </c>
      <c r="C16" s="244">
        <v>0</v>
      </c>
      <c r="D16" s="245">
        <f t="shared" si="4"/>
        <v>3223</v>
      </c>
      <c r="E16" s="246">
        <v>47.25</v>
      </c>
      <c r="F16" s="243">
        <f t="shared" si="5"/>
        <v>1897</v>
      </c>
      <c r="G16" s="247">
        <v>0</v>
      </c>
      <c r="H16" s="248">
        <v>0</v>
      </c>
      <c r="I16" s="249">
        <v>1897</v>
      </c>
      <c r="J16" s="250">
        <f t="shared" si="2"/>
        <v>0</v>
      </c>
      <c r="K16" s="247">
        <v>0</v>
      </c>
      <c r="L16" s="247">
        <v>0</v>
      </c>
      <c r="M16" s="247">
        <v>0</v>
      </c>
      <c r="N16" s="251">
        <v>2.2170000000000001</v>
      </c>
      <c r="O16" s="156">
        <f t="shared" si="3"/>
        <v>1326</v>
      </c>
      <c r="P16" s="247">
        <v>0</v>
      </c>
      <c r="Q16" s="252">
        <v>1326</v>
      </c>
      <c r="R16" s="253">
        <v>45.033000000000001</v>
      </c>
      <c r="S16" s="254">
        <f t="shared" si="1"/>
        <v>58.858206639776597</v>
      </c>
      <c r="U16" s="255"/>
    </row>
    <row r="17" spans="1:21" s="242" customFormat="1" ht="26.25" customHeight="1">
      <c r="A17" s="154" t="s">
        <v>72</v>
      </c>
      <c r="B17" s="243" t="s">
        <v>192</v>
      </c>
      <c r="C17" s="244">
        <v>0</v>
      </c>
      <c r="D17" s="245">
        <f t="shared" si="4"/>
        <v>2310</v>
      </c>
      <c r="E17" s="246">
        <v>52.81</v>
      </c>
      <c r="F17" s="243">
        <f t="shared" si="5"/>
        <v>508</v>
      </c>
      <c r="G17" s="247">
        <v>0</v>
      </c>
      <c r="H17" s="248">
        <v>0</v>
      </c>
      <c r="I17" s="249">
        <v>508</v>
      </c>
      <c r="J17" s="250">
        <f t="shared" si="2"/>
        <v>0</v>
      </c>
      <c r="K17" s="247">
        <v>0</v>
      </c>
      <c r="L17" s="247">
        <v>0</v>
      </c>
      <c r="M17" s="247">
        <v>0</v>
      </c>
      <c r="N17" s="251">
        <v>0.41699999999999998</v>
      </c>
      <c r="O17" s="156">
        <f t="shared" si="3"/>
        <v>1802</v>
      </c>
      <c r="P17" s="247">
        <v>0</v>
      </c>
      <c r="Q17" s="252">
        <v>1802</v>
      </c>
      <c r="R17" s="253">
        <v>52.393000000000001</v>
      </c>
      <c r="S17" s="254">
        <f t="shared" si="1"/>
        <v>21.991341991341994</v>
      </c>
      <c r="U17" s="255"/>
    </row>
    <row r="18" spans="1:21" s="242" customFormat="1" ht="26.25" customHeight="1">
      <c r="A18" s="154" t="s">
        <v>73</v>
      </c>
      <c r="B18" s="243" t="s">
        <v>192</v>
      </c>
      <c r="C18" s="244">
        <v>0</v>
      </c>
      <c r="D18" s="245">
        <f t="shared" si="4"/>
        <v>3513</v>
      </c>
      <c r="E18" s="246">
        <v>51.69</v>
      </c>
      <c r="F18" s="243">
        <f t="shared" si="5"/>
        <v>1321</v>
      </c>
      <c r="G18" s="247">
        <v>0</v>
      </c>
      <c r="H18" s="248">
        <v>40</v>
      </c>
      <c r="I18" s="249">
        <v>1281</v>
      </c>
      <c r="J18" s="250">
        <f t="shared" si="2"/>
        <v>0</v>
      </c>
      <c r="K18" s="247">
        <v>0</v>
      </c>
      <c r="L18" s="247">
        <v>0</v>
      </c>
      <c r="M18" s="247">
        <v>0</v>
      </c>
      <c r="N18" s="251">
        <v>0.61299999999999999</v>
      </c>
      <c r="O18" s="156">
        <f t="shared" si="3"/>
        <v>2192</v>
      </c>
      <c r="P18" s="247">
        <v>0</v>
      </c>
      <c r="Q18" s="252">
        <v>2192</v>
      </c>
      <c r="R18" s="253">
        <v>51.076999999999998</v>
      </c>
      <c r="S18" s="254">
        <f t="shared" si="1"/>
        <v>37.603188158269283</v>
      </c>
      <c r="U18" s="255"/>
    </row>
    <row r="19" spans="1:21" s="242" customFormat="1" ht="26.25" customHeight="1">
      <c r="A19" s="154" t="s">
        <v>74</v>
      </c>
      <c r="B19" s="243" t="s">
        <v>192</v>
      </c>
      <c r="C19" s="244">
        <v>0</v>
      </c>
      <c r="D19" s="245">
        <f t="shared" si="4"/>
        <v>2695</v>
      </c>
      <c r="E19" s="246">
        <v>55.46</v>
      </c>
      <c r="F19" s="243">
        <f t="shared" si="5"/>
        <v>960</v>
      </c>
      <c r="G19" s="247">
        <v>0</v>
      </c>
      <c r="H19" s="248">
        <v>78</v>
      </c>
      <c r="I19" s="249">
        <v>882</v>
      </c>
      <c r="J19" s="250">
        <f t="shared" si="2"/>
        <v>0</v>
      </c>
      <c r="K19" s="247">
        <v>0</v>
      </c>
      <c r="L19" s="247">
        <v>0</v>
      </c>
      <c r="M19" s="247">
        <v>0</v>
      </c>
      <c r="N19" s="251">
        <v>0.751</v>
      </c>
      <c r="O19" s="156">
        <f t="shared" si="3"/>
        <v>1735</v>
      </c>
      <c r="P19" s="247">
        <v>0</v>
      </c>
      <c r="Q19" s="252">
        <v>1735</v>
      </c>
      <c r="R19" s="253">
        <v>54.709000000000003</v>
      </c>
      <c r="S19" s="254">
        <f t="shared" si="1"/>
        <v>35.621521335807046</v>
      </c>
      <c r="U19" s="255"/>
    </row>
    <row r="20" spans="1:21" s="242" customFormat="1" ht="26.25" customHeight="1">
      <c r="A20" s="154" t="s">
        <v>75</v>
      </c>
      <c r="B20" s="243" t="s">
        <v>192</v>
      </c>
      <c r="C20" s="244">
        <v>0</v>
      </c>
      <c r="D20" s="245">
        <f t="shared" si="4"/>
        <v>3688</v>
      </c>
      <c r="E20" s="246">
        <v>48.76</v>
      </c>
      <c r="F20" s="243">
        <f t="shared" si="5"/>
        <v>2731</v>
      </c>
      <c r="G20" s="247">
        <v>0</v>
      </c>
      <c r="H20" s="248">
        <v>401</v>
      </c>
      <c r="I20" s="249">
        <v>2330</v>
      </c>
      <c r="J20" s="250">
        <f t="shared" si="2"/>
        <v>0</v>
      </c>
      <c r="K20" s="247">
        <v>0</v>
      </c>
      <c r="L20" s="247">
        <v>0</v>
      </c>
      <c r="M20" s="247">
        <v>0</v>
      </c>
      <c r="N20" s="251">
        <v>1.3919999999999999</v>
      </c>
      <c r="O20" s="156">
        <f t="shared" si="3"/>
        <v>957</v>
      </c>
      <c r="P20" s="247">
        <v>0</v>
      </c>
      <c r="Q20" s="252">
        <v>957</v>
      </c>
      <c r="R20" s="253">
        <v>47.368000000000002</v>
      </c>
      <c r="S20" s="254">
        <f t="shared" si="1"/>
        <v>74.050976138828631</v>
      </c>
      <c r="U20" s="255"/>
    </row>
    <row r="21" spans="1:21" s="242" customFormat="1" ht="26.25" customHeight="1">
      <c r="A21" s="154" t="s">
        <v>76</v>
      </c>
      <c r="B21" s="243" t="s">
        <v>192</v>
      </c>
      <c r="C21" s="244">
        <v>0</v>
      </c>
      <c r="D21" s="245">
        <f t="shared" si="4"/>
        <v>1690</v>
      </c>
      <c r="E21" s="246">
        <v>34.630000000000003</v>
      </c>
      <c r="F21" s="243">
        <f t="shared" si="5"/>
        <v>796</v>
      </c>
      <c r="G21" s="247">
        <v>0</v>
      </c>
      <c r="H21" s="248">
        <v>155</v>
      </c>
      <c r="I21" s="249">
        <v>641</v>
      </c>
      <c r="J21" s="250">
        <f t="shared" si="2"/>
        <v>0</v>
      </c>
      <c r="K21" s="247">
        <v>0</v>
      </c>
      <c r="L21" s="247">
        <v>0</v>
      </c>
      <c r="M21" s="247">
        <v>0</v>
      </c>
      <c r="N21" s="251">
        <v>0.68700000000000006</v>
      </c>
      <c r="O21" s="156">
        <f t="shared" si="3"/>
        <v>894</v>
      </c>
      <c r="P21" s="247">
        <v>0</v>
      </c>
      <c r="Q21" s="252">
        <v>894</v>
      </c>
      <c r="R21" s="253">
        <v>33.942999999999998</v>
      </c>
      <c r="S21" s="254">
        <f t="shared" si="1"/>
        <v>47.100591715976329</v>
      </c>
      <c r="U21" s="255"/>
    </row>
    <row r="22" spans="1:21" s="242" customFormat="1" ht="26.25" customHeight="1">
      <c r="A22" s="154" t="s">
        <v>77</v>
      </c>
      <c r="B22" s="243" t="s">
        <v>69</v>
      </c>
      <c r="C22" s="244">
        <v>0</v>
      </c>
      <c r="D22" s="245">
        <f t="shared" si="4"/>
        <v>1522</v>
      </c>
      <c r="E22" s="246">
        <v>33.299999999999997</v>
      </c>
      <c r="F22" s="243">
        <f t="shared" si="5"/>
        <v>404</v>
      </c>
      <c r="G22" s="247">
        <v>0</v>
      </c>
      <c r="H22" s="248">
        <v>0</v>
      </c>
      <c r="I22" s="249">
        <v>404</v>
      </c>
      <c r="J22" s="250">
        <f t="shared" si="2"/>
        <v>0</v>
      </c>
      <c r="K22" s="247">
        <v>0</v>
      </c>
      <c r="L22" s="247">
        <v>0</v>
      </c>
      <c r="M22" s="247">
        <v>0</v>
      </c>
      <c r="N22" s="251">
        <v>0.4</v>
      </c>
      <c r="O22" s="156">
        <f t="shared" si="3"/>
        <v>1118</v>
      </c>
      <c r="P22" s="247">
        <v>0</v>
      </c>
      <c r="Q22" s="252">
        <v>1118</v>
      </c>
      <c r="R22" s="253">
        <v>32.9</v>
      </c>
      <c r="S22" s="254">
        <f t="shared" si="1"/>
        <v>26.544021024967147</v>
      </c>
      <c r="U22" s="255"/>
    </row>
    <row r="23" spans="1:21" s="242" customFormat="1" ht="26.25" customHeight="1">
      <c r="A23" s="154" t="s">
        <v>78</v>
      </c>
      <c r="B23" s="243" t="s">
        <v>192</v>
      </c>
      <c r="C23" s="244">
        <v>0</v>
      </c>
      <c r="D23" s="245">
        <f t="shared" si="4"/>
        <v>1533</v>
      </c>
      <c r="E23" s="246">
        <v>29.16</v>
      </c>
      <c r="F23" s="243">
        <f t="shared" si="5"/>
        <v>211</v>
      </c>
      <c r="G23" s="247">
        <v>0</v>
      </c>
      <c r="H23" s="248">
        <v>0</v>
      </c>
      <c r="I23" s="249">
        <v>211</v>
      </c>
      <c r="J23" s="250">
        <f t="shared" si="2"/>
        <v>0</v>
      </c>
      <c r="K23" s="247">
        <v>0</v>
      </c>
      <c r="L23" s="247">
        <v>0</v>
      </c>
      <c r="M23" s="247">
        <v>0</v>
      </c>
      <c r="N23" s="251">
        <v>0.59799999999999998</v>
      </c>
      <c r="O23" s="156">
        <f t="shared" si="3"/>
        <v>1322</v>
      </c>
      <c r="P23" s="247">
        <v>0</v>
      </c>
      <c r="Q23" s="252">
        <v>1322</v>
      </c>
      <c r="R23" s="253">
        <v>28.562000000000001</v>
      </c>
      <c r="S23" s="254">
        <f t="shared" si="1"/>
        <v>13.763861709067188</v>
      </c>
      <c r="U23" s="255"/>
    </row>
    <row r="24" spans="1:21" s="242" customFormat="1" ht="26.25" customHeight="1">
      <c r="A24" s="154" t="s">
        <v>79</v>
      </c>
      <c r="B24" s="243" t="s">
        <v>192</v>
      </c>
      <c r="C24" s="244">
        <v>0</v>
      </c>
      <c r="D24" s="245">
        <f t="shared" si="4"/>
        <v>3172</v>
      </c>
      <c r="E24" s="246">
        <v>59.96</v>
      </c>
      <c r="F24" s="243">
        <f t="shared" si="5"/>
        <v>501</v>
      </c>
      <c r="G24" s="247">
        <v>0</v>
      </c>
      <c r="H24" s="248">
        <v>0</v>
      </c>
      <c r="I24" s="249">
        <v>501</v>
      </c>
      <c r="J24" s="250">
        <f t="shared" si="2"/>
        <v>0</v>
      </c>
      <c r="K24" s="247">
        <v>0</v>
      </c>
      <c r="L24" s="247">
        <v>0</v>
      </c>
      <c r="M24" s="247">
        <v>0</v>
      </c>
      <c r="N24" s="251">
        <v>0.24399999999999999</v>
      </c>
      <c r="O24" s="156">
        <f t="shared" si="3"/>
        <v>2671</v>
      </c>
      <c r="P24" s="247">
        <v>0</v>
      </c>
      <c r="Q24" s="252">
        <v>2671</v>
      </c>
      <c r="R24" s="253">
        <v>59.716000000000001</v>
      </c>
      <c r="S24" s="254">
        <f t="shared" si="1"/>
        <v>15.794451450189156</v>
      </c>
      <c r="U24" s="255"/>
    </row>
    <row r="25" spans="1:21" s="242" customFormat="1" ht="26.25" customHeight="1">
      <c r="A25" s="154" t="s">
        <v>80</v>
      </c>
      <c r="B25" s="243" t="s">
        <v>192</v>
      </c>
      <c r="C25" s="244">
        <v>0</v>
      </c>
      <c r="D25" s="245">
        <f t="shared" si="4"/>
        <v>959</v>
      </c>
      <c r="E25" s="246">
        <v>18.43</v>
      </c>
      <c r="F25" s="243">
        <f t="shared" si="5"/>
        <v>407</v>
      </c>
      <c r="G25" s="247">
        <v>0</v>
      </c>
      <c r="H25" s="248">
        <v>0</v>
      </c>
      <c r="I25" s="249">
        <v>407</v>
      </c>
      <c r="J25" s="250">
        <f t="shared" si="2"/>
        <v>0</v>
      </c>
      <c r="K25" s="247">
        <v>0</v>
      </c>
      <c r="L25" s="247">
        <v>0</v>
      </c>
      <c r="M25" s="247">
        <v>0</v>
      </c>
      <c r="N25" s="251">
        <v>0.26800000000000002</v>
      </c>
      <c r="O25" s="156">
        <f t="shared" si="3"/>
        <v>552</v>
      </c>
      <c r="P25" s="247">
        <v>0</v>
      </c>
      <c r="Q25" s="252">
        <v>552</v>
      </c>
      <c r="R25" s="253">
        <v>18.161999999999999</v>
      </c>
      <c r="S25" s="254">
        <f t="shared" si="1"/>
        <v>42.440041710114699</v>
      </c>
      <c r="U25" s="255"/>
    </row>
    <row r="26" spans="1:21" s="242" customFormat="1" ht="26.25" customHeight="1">
      <c r="A26" s="256" t="s">
        <v>81</v>
      </c>
      <c r="B26" s="257" t="s">
        <v>192</v>
      </c>
      <c r="C26" s="258">
        <v>0</v>
      </c>
      <c r="D26" s="259">
        <f t="shared" si="4"/>
        <v>1980</v>
      </c>
      <c r="E26" s="260">
        <v>43.23</v>
      </c>
      <c r="F26" s="167">
        <f t="shared" si="5"/>
        <v>312</v>
      </c>
      <c r="G26" s="261">
        <v>0</v>
      </c>
      <c r="H26" s="262">
        <v>0</v>
      </c>
      <c r="I26" s="263">
        <v>312</v>
      </c>
      <c r="J26" s="264">
        <f t="shared" si="2"/>
        <v>0</v>
      </c>
      <c r="K26" s="261">
        <v>0</v>
      </c>
      <c r="L26" s="261">
        <v>0</v>
      </c>
      <c r="M26" s="261">
        <v>0</v>
      </c>
      <c r="N26" s="265">
        <v>0.4</v>
      </c>
      <c r="O26" s="266">
        <f t="shared" si="3"/>
        <v>1668</v>
      </c>
      <c r="P26" s="261">
        <v>0</v>
      </c>
      <c r="Q26" s="252">
        <v>1668</v>
      </c>
      <c r="R26" s="253">
        <v>43.83</v>
      </c>
      <c r="S26" s="267">
        <f t="shared" si="1"/>
        <v>15.757575757575756</v>
      </c>
      <c r="U26" s="255"/>
    </row>
    <row r="27" spans="1:21" s="142" customFormat="1" ht="26.25" customHeight="1">
      <c r="A27" s="308" t="s">
        <v>194</v>
      </c>
      <c r="B27" s="308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319" t="s">
        <v>142</v>
      </c>
      <c r="Q27" s="320"/>
      <c r="R27" s="320"/>
      <c r="S27" s="320"/>
    </row>
    <row r="28" spans="1:21" s="142" customFormat="1" ht="26.25" customHeight="1">
      <c r="A28" s="268" t="s">
        <v>195</v>
      </c>
      <c r="B28" s="269"/>
    </row>
    <row r="29" spans="1:21" ht="26.25" customHeight="1">
      <c r="R29" s="270"/>
    </row>
    <row r="30" spans="1:21" ht="26.25" customHeight="1">
      <c r="D30" s="143" t="s">
        <v>39</v>
      </c>
    </row>
  </sheetData>
  <mergeCells count="18">
    <mergeCell ref="A2:I2"/>
    <mergeCell ref="A3:B3"/>
    <mergeCell ref="R3:S3"/>
    <mergeCell ref="A4:A6"/>
    <mergeCell ref="B4:B6"/>
    <mergeCell ref="C4:C6"/>
    <mergeCell ref="D4:D6"/>
    <mergeCell ref="E4:E6"/>
    <mergeCell ref="F4:N4"/>
    <mergeCell ref="O4:R4"/>
    <mergeCell ref="A27:B27"/>
    <mergeCell ref="P27:S27"/>
    <mergeCell ref="S4:S6"/>
    <mergeCell ref="F5:I5"/>
    <mergeCell ref="J5:M5"/>
    <mergeCell ref="N5:N6"/>
    <mergeCell ref="O5:Q5"/>
    <mergeCell ref="R5:R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3"/>
  <sheetViews>
    <sheetView workbookViewId="0">
      <selection activeCell="N2" sqref="N2"/>
    </sheetView>
  </sheetViews>
  <sheetFormatPr defaultColWidth="9" defaultRowHeight="16.5"/>
  <cols>
    <col min="1" max="1" width="8.125" style="113" customWidth="1"/>
    <col min="2" max="3" width="11.75" style="113" bestFit="1" customWidth="1"/>
    <col min="4" max="4" width="10.75" style="113" customWidth="1"/>
    <col min="5" max="5" width="10.875" style="113" customWidth="1"/>
    <col min="6" max="6" width="8.125" style="113" bestFit="1" customWidth="1"/>
    <col min="7" max="7" width="12.625" style="113" customWidth="1"/>
    <col min="8" max="8" width="11" style="113" customWidth="1"/>
    <col min="9" max="9" width="7.5" style="113" customWidth="1"/>
    <col min="10" max="10" width="8" style="113" customWidth="1"/>
    <col min="11" max="11" width="6.5" style="113" bestFit="1" customWidth="1"/>
    <col min="12" max="12" width="11" style="113" customWidth="1"/>
    <col min="13" max="14" width="11.75" style="113" bestFit="1" customWidth="1"/>
    <col min="15" max="15" width="10.75" style="113" customWidth="1"/>
    <col min="16" max="16" width="11.125" style="113" customWidth="1"/>
    <col min="17" max="17" width="9.125" style="113" bestFit="1" customWidth="1"/>
    <col min="18" max="18" width="12.375" style="113" customWidth="1"/>
    <col min="19" max="19" width="10.75" style="113" customWidth="1"/>
    <col min="20" max="20" width="8.125" style="113" bestFit="1" customWidth="1"/>
    <col min="21" max="21" width="6.125" style="113" customWidth="1"/>
    <col min="22" max="22" width="7.25" style="113" customWidth="1"/>
    <col min="23" max="23" width="9.625" style="113" bestFit="1" customWidth="1"/>
    <col min="24" max="24" width="11.375" style="113" customWidth="1"/>
    <col min="25" max="25" width="10.375" style="113" customWidth="1"/>
    <col min="26" max="26" width="9" style="113"/>
    <col min="27" max="27" width="9.25" style="113" bestFit="1" customWidth="1"/>
    <col min="28" max="16384" width="9" style="113"/>
  </cols>
  <sheetData>
    <row r="1" spans="1:25" s="110" customFormat="1" ht="16.5" customHeight="1"/>
    <row r="2" spans="1:25" ht="24.75" customHeight="1">
      <c r="A2" s="306" t="s">
        <v>196</v>
      </c>
      <c r="B2" s="306"/>
      <c r="C2" s="306"/>
      <c r="D2" s="306"/>
      <c r="E2" s="306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s="110" customFormat="1" ht="22.5" customHeight="1">
      <c r="A3" s="312" t="s">
        <v>197</v>
      </c>
      <c r="B3" s="312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313" t="s">
        <v>198</v>
      </c>
      <c r="X3" s="313"/>
      <c r="Y3" s="313"/>
    </row>
    <row r="4" spans="1:25" ht="26.25" customHeight="1">
      <c r="A4" s="328" t="s">
        <v>199</v>
      </c>
      <c r="B4" s="316" t="s">
        <v>200</v>
      </c>
      <c r="C4" s="316" t="s">
        <v>201</v>
      </c>
      <c r="D4" s="316" t="s">
        <v>202</v>
      </c>
      <c r="E4" s="316" t="s">
        <v>203</v>
      </c>
      <c r="F4" s="316"/>
      <c r="G4" s="316"/>
      <c r="H4" s="316"/>
      <c r="I4" s="316"/>
      <c r="J4" s="316"/>
      <c r="K4" s="316"/>
      <c r="L4" s="321" t="s">
        <v>204</v>
      </c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 t="s">
        <v>205</v>
      </c>
      <c r="X4" s="321" t="s">
        <v>82</v>
      </c>
      <c r="Y4" s="321" t="s">
        <v>83</v>
      </c>
    </row>
    <row r="5" spans="1:25" ht="26.25" customHeight="1">
      <c r="A5" s="329"/>
      <c r="B5" s="316"/>
      <c r="C5" s="316"/>
      <c r="D5" s="316"/>
      <c r="E5" s="316" t="s">
        <v>84</v>
      </c>
      <c r="F5" s="316" t="s">
        <v>85</v>
      </c>
      <c r="G5" s="316" t="s">
        <v>86</v>
      </c>
      <c r="H5" s="316" t="s">
        <v>87</v>
      </c>
      <c r="I5" s="316"/>
      <c r="J5" s="316" t="s">
        <v>206</v>
      </c>
      <c r="K5" s="316" t="s">
        <v>207</v>
      </c>
      <c r="L5" s="321" t="s">
        <v>84</v>
      </c>
      <c r="M5" s="321" t="s">
        <v>208</v>
      </c>
      <c r="N5" s="321"/>
      <c r="O5" s="321"/>
      <c r="P5" s="321"/>
      <c r="Q5" s="321" t="s">
        <v>88</v>
      </c>
      <c r="R5" s="321"/>
      <c r="S5" s="321"/>
      <c r="T5" s="321"/>
      <c r="U5" s="321"/>
      <c r="V5" s="321"/>
      <c r="W5" s="321"/>
      <c r="X5" s="321"/>
      <c r="Y5" s="321"/>
    </row>
    <row r="6" spans="1:25" ht="26.25" customHeight="1">
      <c r="A6" s="329"/>
      <c r="B6" s="316"/>
      <c r="C6" s="316"/>
      <c r="D6" s="316"/>
      <c r="E6" s="316"/>
      <c r="F6" s="316"/>
      <c r="G6" s="316"/>
      <c r="H6" s="316" t="s">
        <v>209</v>
      </c>
      <c r="I6" s="316" t="s">
        <v>210</v>
      </c>
      <c r="J6" s="316"/>
      <c r="K6" s="316"/>
      <c r="L6" s="321"/>
      <c r="M6" s="321" t="s">
        <v>85</v>
      </c>
      <c r="N6" s="321" t="s">
        <v>86</v>
      </c>
      <c r="O6" s="321" t="s">
        <v>89</v>
      </c>
      <c r="P6" s="321"/>
      <c r="Q6" s="321" t="s">
        <v>85</v>
      </c>
      <c r="R6" s="321" t="s">
        <v>86</v>
      </c>
      <c r="S6" s="321" t="s">
        <v>90</v>
      </c>
      <c r="T6" s="321"/>
      <c r="U6" s="321" t="s">
        <v>206</v>
      </c>
      <c r="V6" s="321" t="s">
        <v>207</v>
      </c>
      <c r="W6" s="321"/>
      <c r="X6" s="321"/>
      <c r="Y6" s="321"/>
    </row>
    <row r="7" spans="1:25" ht="26.25" customHeight="1">
      <c r="A7" s="331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21"/>
      <c r="M7" s="321"/>
      <c r="N7" s="321"/>
      <c r="O7" s="218" t="s">
        <v>209</v>
      </c>
      <c r="P7" s="218" t="s">
        <v>210</v>
      </c>
      <c r="Q7" s="321"/>
      <c r="R7" s="321"/>
      <c r="S7" s="218" t="s">
        <v>209</v>
      </c>
      <c r="T7" s="218" t="s">
        <v>210</v>
      </c>
      <c r="U7" s="321"/>
      <c r="V7" s="321"/>
      <c r="W7" s="321"/>
      <c r="X7" s="321"/>
      <c r="Y7" s="321"/>
    </row>
    <row r="8" spans="1:25" ht="22.5" customHeight="1">
      <c r="A8" s="219">
        <v>2017</v>
      </c>
      <c r="B8" s="230">
        <v>159800</v>
      </c>
      <c r="C8" s="222">
        <v>159800</v>
      </c>
      <c r="D8" s="222">
        <v>100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2">
        <v>159800</v>
      </c>
      <c r="N8" s="222">
        <v>159800</v>
      </c>
      <c r="O8" s="221">
        <v>0</v>
      </c>
      <c r="P8" s="221">
        <v>159800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1">
        <v>0</v>
      </c>
      <c r="W8" s="222">
        <v>3308</v>
      </c>
      <c r="X8" s="222">
        <v>6519</v>
      </c>
      <c r="Y8" s="233">
        <v>0</v>
      </c>
    </row>
    <row r="9" spans="1:25" ht="22.5" customHeight="1">
      <c r="A9" s="219">
        <v>2018</v>
      </c>
      <c r="B9" s="230">
        <v>159800</v>
      </c>
      <c r="C9" s="222">
        <v>159800</v>
      </c>
      <c r="D9" s="222">
        <v>100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2">
        <v>159800</v>
      </c>
      <c r="N9" s="222">
        <v>159800</v>
      </c>
      <c r="O9" s="221">
        <v>0</v>
      </c>
      <c r="P9" s="221">
        <v>159800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2">
        <v>3308</v>
      </c>
      <c r="X9" s="222">
        <v>6519</v>
      </c>
      <c r="Y9" s="233">
        <v>0</v>
      </c>
    </row>
    <row r="10" spans="1:25" ht="22.5" customHeight="1">
      <c r="A10" s="117">
        <v>2019</v>
      </c>
      <c r="B10" s="271">
        <v>209843</v>
      </c>
      <c r="C10" s="272">
        <v>200831</v>
      </c>
      <c r="D10" s="221">
        <v>95.705360674408965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72">
        <v>209843</v>
      </c>
      <c r="N10" s="272">
        <v>200831</v>
      </c>
      <c r="O10" s="272">
        <v>0</v>
      </c>
      <c r="P10" s="272">
        <v>200831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4834</v>
      </c>
      <c r="X10" s="272">
        <v>8120</v>
      </c>
      <c r="Y10" s="233">
        <v>0</v>
      </c>
    </row>
    <row r="11" spans="1:25" ht="22.5" customHeight="1">
      <c r="A11" s="117">
        <v>2020</v>
      </c>
      <c r="B11" s="271">
        <v>209843</v>
      </c>
      <c r="C11" s="272">
        <v>200831</v>
      </c>
      <c r="D11" s="221">
        <v>95.705360674408965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72">
        <v>209843</v>
      </c>
      <c r="N11" s="272">
        <v>200831</v>
      </c>
      <c r="O11" s="272">
        <v>0</v>
      </c>
      <c r="P11" s="272">
        <v>200831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4834</v>
      </c>
      <c r="X11" s="272">
        <v>8156</v>
      </c>
      <c r="Y11" s="233">
        <v>0</v>
      </c>
    </row>
    <row r="12" spans="1:25" ht="22.5" customHeight="1">
      <c r="A12" s="117">
        <v>2021</v>
      </c>
      <c r="B12" s="271">
        <v>232154</v>
      </c>
      <c r="C12" s="272">
        <v>156190</v>
      </c>
      <c r="D12" s="221">
        <v>67</v>
      </c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8</v>
      </c>
      <c r="M12" s="272">
        <v>240709</v>
      </c>
      <c r="N12" s="272">
        <v>156190</v>
      </c>
      <c r="O12" s="272">
        <v>0</v>
      </c>
      <c r="P12" s="272">
        <v>156190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3705</v>
      </c>
      <c r="X12" s="272">
        <v>8120</v>
      </c>
      <c r="Y12" s="233">
        <v>0</v>
      </c>
    </row>
    <row r="13" spans="1:25" ht="22.5" customHeight="1">
      <c r="A13" s="125">
        <v>2022</v>
      </c>
      <c r="B13" s="273">
        <f>SUM(B14:B27)</f>
        <v>232154</v>
      </c>
      <c r="C13" s="274">
        <f>SUM(C14:C27)</f>
        <v>158443</v>
      </c>
      <c r="D13" s="235">
        <f>C13/B13*100</f>
        <v>68.249093274292065</v>
      </c>
      <c r="E13" s="235">
        <f t="shared" ref="E13:P13" si="0">SUM(E14:E27)</f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 t="shared" si="0"/>
        <v>0</v>
      </c>
      <c r="J13" s="235">
        <f t="shared" si="0"/>
        <v>0</v>
      </c>
      <c r="K13" s="235">
        <f t="shared" si="0"/>
        <v>0</v>
      </c>
      <c r="L13" s="235">
        <f t="shared" si="0"/>
        <v>7.64</v>
      </c>
      <c r="M13" s="274">
        <f t="shared" si="0"/>
        <v>232154</v>
      </c>
      <c r="N13" s="274">
        <f t="shared" si="0"/>
        <v>158443</v>
      </c>
      <c r="O13" s="274">
        <f t="shared" si="0"/>
        <v>0</v>
      </c>
      <c r="P13" s="274">
        <f t="shared" si="0"/>
        <v>158443</v>
      </c>
      <c r="Q13" s="274">
        <v>0</v>
      </c>
      <c r="R13" s="274">
        <v>0</v>
      </c>
      <c r="S13" s="274">
        <v>0</v>
      </c>
      <c r="T13" s="274">
        <v>0</v>
      </c>
      <c r="U13" s="274">
        <v>0</v>
      </c>
      <c r="V13" s="274">
        <v>0</v>
      </c>
      <c r="W13" s="274">
        <f>SUM(W14:W27)</f>
        <v>3790</v>
      </c>
      <c r="X13" s="274">
        <f>SUM(X14:X27)</f>
        <v>8225</v>
      </c>
      <c r="Y13" s="240">
        <f>SUM(Y14:Y27)</f>
        <v>0</v>
      </c>
    </row>
    <row r="14" spans="1:25" ht="22.5" customHeight="1">
      <c r="A14" s="154" t="s">
        <v>68</v>
      </c>
      <c r="B14" s="275">
        <v>10290</v>
      </c>
      <c r="C14" s="276">
        <v>9200</v>
      </c>
      <c r="D14" s="277">
        <f t="shared" ref="D14:D27" si="1">N14/M14*100</f>
        <v>89.407191448007779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0.2</v>
      </c>
      <c r="M14" s="276">
        <v>10290</v>
      </c>
      <c r="N14" s="276">
        <v>9200</v>
      </c>
      <c r="O14" s="278">
        <v>0</v>
      </c>
      <c r="P14" s="276">
        <v>9200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6">
        <v>187</v>
      </c>
      <c r="X14" s="276">
        <v>508</v>
      </c>
      <c r="Y14" s="279">
        <v>0</v>
      </c>
    </row>
    <row r="15" spans="1:25" ht="22.5" customHeight="1">
      <c r="A15" s="154" t="s">
        <v>211</v>
      </c>
      <c r="B15" s="275">
        <v>60010</v>
      </c>
      <c r="C15" s="276">
        <v>43560</v>
      </c>
      <c r="D15" s="277">
        <f t="shared" si="1"/>
        <v>72.587902016330602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1.2</v>
      </c>
      <c r="M15" s="276">
        <v>60010</v>
      </c>
      <c r="N15" s="276">
        <v>43560</v>
      </c>
      <c r="O15" s="278">
        <v>0</v>
      </c>
      <c r="P15" s="276">
        <v>43560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6">
        <v>977</v>
      </c>
      <c r="X15" s="276">
        <v>2286</v>
      </c>
      <c r="Y15" s="280">
        <v>0</v>
      </c>
    </row>
    <row r="16" spans="1:25" ht="22.5" customHeight="1">
      <c r="A16" s="154" t="s">
        <v>70</v>
      </c>
      <c r="B16" s="275">
        <v>10838</v>
      </c>
      <c r="C16" s="276">
        <v>5871</v>
      </c>
      <c r="D16" s="277">
        <f t="shared" si="1"/>
        <v>54.170511164421477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0.41</v>
      </c>
      <c r="M16" s="276">
        <v>10838</v>
      </c>
      <c r="N16" s="276">
        <v>5871</v>
      </c>
      <c r="O16" s="278">
        <v>0</v>
      </c>
      <c r="P16" s="276">
        <v>5871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6">
        <v>146</v>
      </c>
      <c r="X16" s="276">
        <v>306</v>
      </c>
      <c r="Y16" s="280">
        <v>0</v>
      </c>
    </row>
    <row r="17" spans="1:25" ht="22.5" customHeight="1">
      <c r="A17" s="154" t="s">
        <v>71</v>
      </c>
      <c r="B17" s="275">
        <v>48742</v>
      </c>
      <c r="C17" s="276">
        <v>21200</v>
      </c>
      <c r="D17" s="277">
        <f t="shared" si="1"/>
        <v>43.49431701612572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1.6</v>
      </c>
      <c r="M17" s="276">
        <v>48742</v>
      </c>
      <c r="N17" s="276">
        <v>21200</v>
      </c>
      <c r="O17" s="278">
        <v>0</v>
      </c>
      <c r="P17" s="276">
        <v>21200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6">
        <v>582</v>
      </c>
      <c r="X17" s="276">
        <v>898</v>
      </c>
      <c r="Y17" s="280">
        <v>0</v>
      </c>
    </row>
    <row r="18" spans="1:25" ht="22.5" customHeight="1">
      <c r="A18" s="154" t="s">
        <v>72</v>
      </c>
      <c r="B18" s="275">
        <v>6009</v>
      </c>
      <c r="C18" s="276">
        <v>5804</v>
      </c>
      <c r="D18" s="277">
        <f t="shared" si="1"/>
        <v>96.588450657347309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0.41</v>
      </c>
      <c r="M18" s="276">
        <v>6009</v>
      </c>
      <c r="N18" s="276">
        <v>5804</v>
      </c>
      <c r="O18" s="278">
        <v>0</v>
      </c>
      <c r="P18" s="276">
        <v>5804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6">
        <v>221</v>
      </c>
      <c r="X18" s="276">
        <v>249</v>
      </c>
      <c r="Y18" s="280">
        <v>0</v>
      </c>
    </row>
    <row r="19" spans="1:25" ht="22.5" customHeight="1">
      <c r="A19" s="154" t="s">
        <v>73</v>
      </c>
      <c r="B19" s="275">
        <v>8822</v>
      </c>
      <c r="C19" s="276">
        <v>17184</v>
      </c>
      <c r="D19" s="277">
        <f t="shared" si="1"/>
        <v>194.78576286556338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0.35</v>
      </c>
      <c r="M19" s="276">
        <v>8822</v>
      </c>
      <c r="N19" s="276">
        <v>17184</v>
      </c>
      <c r="O19" s="278">
        <v>0</v>
      </c>
      <c r="P19" s="276">
        <v>17184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6">
        <v>416</v>
      </c>
      <c r="X19" s="276">
        <v>694</v>
      </c>
      <c r="Y19" s="280">
        <v>0</v>
      </c>
    </row>
    <row r="20" spans="1:25" ht="22.5" customHeight="1">
      <c r="A20" s="154" t="s">
        <v>74</v>
      </c>
      <c r="B20" s="275">
        <v>14183</v>
      </c>
      <c r="C20" s="276">
        <v>10335</v>
      </c>
      <c r="D20" s="277">
        <f t="shared" si="1"/>
        <v>72.868927589367544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0.3</v>
      </c>
      <c r="M20" s="276">
        <v>14183</v>
      </c>
      <c r="N20" s="276">
        <v>10335</v>
      </c>
      <c r="O20" s="278">
        <v>0</v>
      </c>
      <c r="P20" s="276">
        <v>10335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6">
        <v>235</v>
      </c>
      <c r="X20" s="276">
        <v>469</v>
      </c>
      <c r="Y20" s="279">
        <v>0</v>
      </c>
    </row>
    <row r="21" spans="1:25" ht="22.5" customHeight="1">
      <c r="A21" s="154" t="s">
        <v>75</v>
      </c>
      <c r="B21" s="275">
        <v>37403</v>
      </c>
      <c r="C21" s="276">
        <v>17467</v>
      </c>
      <c r="D21" s="277">
        <f t="shared" si="1"/>
        <v>46.699462609951077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0.95</v>
      </c>
      <c r="M21" s="276">
        <v>37403</v>
      </c>
      <c r="N21" s="276">
        <v>17467</v>
      </c>
      <c r="O21" s="278">
        <v>0</v>
      </c>
      <c r="P21" s="276">
        <v>17467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8">
        <v>0</v>
      </c>
      <c r="W21" s="276">
        <v>335</v>
      </c>
      <c r="X21" s="276">
        <v>1219</v>
      </c>
      <c r="Y21" s="280">
        <v>0</v>
      </c>
    </row>
    <row r="22" spans="1:25" ht="22.5" customHeight="1">
      <c r="A22" s="154" t="s">
        <v>76</v>
      </c>
      <c r="B22" s="275">
        <v>6464</v>
      </c>
      <c r="C22" s="276">
        <v>8910</v>
      </c>
      <c r="D22" s="277">
        <f t="shared" si="1"/>
        <v>137.84034653465346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0.85</v>
      </c>
      <c r="M22" s="276">
        <v>6464</v>
      </c>
      <c r="N22" s="276">
        <v>8910</v>
      </c>
      <c r="O22" s="278">
        <v>0</v>
      </c>
      <c r="P22" s="276">
        <v>8910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6">
        <v>268</v>
      </c>
      <c r="X22" s="276">
        <v>469</v>
      </c>
      <c r="Y22" s="280">
        <v>0</v>
      </c>
    </row>
    <row r="23" spans="1:25" ht="22.5" customHeight="1">
      <c r="A23" s="154" t="s">
        <v>77</v>
      </c>
      <c r="B23" s="275">
        <v>5854</v>
      </c>
      <c r="C23" s="276">
        <v>3370</v>
      </c>
      <c r="D23" s="277">
        <f t="shared" si="1"/>
        <v>57.567475230611542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0.4</v>
      </c>
      <c r="M23" s="276">
        <v>5854</v>
      </c>
      <c r="N23" s="276">
        <v>3370</v>
      </c>
      <c r="O23" s="278">
        <v>0</v>
      </c>
      <c r="P23" s="276">
        <v>3370</v>
      </c>
      <c r="Q23" s="278">
        <v>0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6">
        <v>40</v>
      </c>
      <c r="X23" s="276">
        <v>140</v>
      </c>
      <c r="Y23" s="280">
        <v>0</v>
      </c>
    </row>
    <row r="24" spans="1:25" ht="22.5" customHeight="1">
      <c r="A24" s="154" t="s">
        <v>78</v>
      </c>
      <c r="B24" s="275">
        <v>5296</v>
      </c>
      <c r="C24" s="276">
        <v>4108</v>
      </c>
      <c r="D24" s="277">
        <f t="shared" si="1"/>
        <v>77.567975830815712</v>
      </c>
      <c r="E24" s="278">
        <v>0</v>
      </c>
      <c r="F24" s="278">
        <v>0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0.27</v>
      </c>
      <c r="M24" s="276">
        <v>5296</v>
      </c>
      <c r="N24" s="276">
        <v>4108</v>
      </c>
      <c r="O24" s="278">
        <v>0</v>
      </c>
      <c r="P24" s="276">
        <v>4108</v>
      </c>
      <c r="Q24" s="278">
        <v>0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6">
        <v>106</v>
      </c>
      <c r="X24" s="276">
        <v>200</v>
      </c>
      <c r="Y24" s="280">
        <v>0</v>
      </c>
    </row>
    <row r="25" spans="1:25" ht="22.5" customHeight="1">
      <c r="A25" s="154" t="s">
        <v>79</v>
      </c>
      <c r="B25" s="275">
        <v>10323</v>
      </c>
      <c r="C25" s="276">
        <v>4214</v>
      </c>
      <c r="D25" s="277">
        <f t="shared" si="1"/>
        <v>40.821466627918241</v>
      </c>
      <c r="E25" s="278">
        <v>0</v>
      </c>
      <c r="F25" s="278">
        <v>0</v>
      </c>
      <c r="G25" s="278">
        <v>0</v>
      </c>
      <c r="H25" s="278">
        <v>0</v>
      </c>
      <c r="I25" s="278">
        <v>0</v>
      </c>
      <c r="J25" s="278">
        <v>0</v>
      </c>
      <c r="K25" s="278">
        <v>0</v>
      </c>
      <c r="L25" s="278">
        <v>0.2</v>
      </c>
      <c r="M25" s="276">
        <v>10323</v>
      </c>
      <c r="N25" s="276">
        <v>4214</v>
      </c>
      <c r="O25" s="278">
        <v>0</v>
      </c>
      <c r="P25" s="276">
        <v>4214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78">
        <v>0</v>
      </c>
      <c r="W25" s="276">
        <v>101</v>
      </c>
      <c r="X25" s="276">
        <v>315</v>
      </c>
      <c r="Y25" s="280">
        <v>0</v>
      </c>
    </row>
    <row r="26" spans="1:25" ht="22.5" customHeight="1">
      <c r="A26" s="154" t="s">
        <v>80</v>
      </c>
      <c r="B26" s="275">
        <v>5010</v>
      </c>
      <c r="C26" s="276">
        <v>4607</v>
      </c>
      <c r="D26" s="277">
        <f t="shared" si="1"/>
        <v>91.9560878243513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0.1</v>
      </c>
      <c r="M26" s="276">
        <v>5010</v>
      </c>
      <c r="N26" s="276">
        <v>4607</v>
      </c>
      <c r="O26" s="278">
        <v>0</v>
      </c>
      <c r="P26" s="276">
        <v>4607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6">
        <v>120</v>
      </c>
      <c r="X26" s="276">
        <v>280</v>
      </c>
      <c r="Y26" s="280">
        <v>0</v>
      </c>
    </row>
    <row r="27" spans="1:25" ht="22.5" customHeight="1">
      <c r="A27" s="165" t="s">
        <v>81</v>
      </c>
      <c r="B27" s="281">
        <v>2910</v>
      </c>
      <c r="C27" s="282">
        <v>2613</v>
      </c>
      <c r="D27" s="283">
        <f t="shared" si="1"/>
        <v>89.793814432989691</v>
      </c>
      <c r="E27" s="283">
        <v>0</v>
      </c>
      <c r="F27" s="283"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0.4</v>
      </c>
      <c r="M27" s="282">
        <v>2910</v>
      </c>
      <c r="N27" s="282">
        <v>2613</v>
      </c>
      <c r="O27" s="283">
        <v>0</v>
      </c>
      <c r="P27" s="282">
        <v>2613</v>
      </c>
      <c r="Q27" s="283">
        <v>0</v>
      </c>
      <c r="R27" s="283">
        <v>0</v>
      </c>
      <c r="S27" s="283">
        <v>0</v>
      </c>
      <c r="T27" s="283">
        <v>0</v>
      </c>
      <c r="U27" s="283">
        <v>0</v>
      </c>
      <c r="V27" s="283">
        <v>0</v>
      </c>
      <c r="W27" s="282">
        <v>56</v>
      </c>
      <c r="X27" s="282">
        <v>192</v>
      </c>
      <c r="Y27" s="284">
        <v>0</v>
      </c>
    </row>
    <row r="28" spans="1:25" s="142" customFormat="1" ht="22.5" customHeight="1">
      <c r="A28" s="308" t="s">
        <v>212</v>
      </c>
      <c r="B28" s="308"/>
      <c r="V28" s="309" t="s">
        <v>213</v>
      </c>
      <c r="W28" s="309"/>
      <c r="X28" s="309"/>
      <c r="Y28" s="309"/>
    </row>
    <row r="29" spans="1:25" s="179" customFormat="1" ht="11.25">
      <c r="A29" s="269"/>
      <c r="M29" s="285"/>
    </row>
    <row r="30" spans="1:25">
      <c r="N30" s="140"/>
    </row>
    <row r="33" spans="4:4">
      <c r="D33" s="143" t="s">
        <v>214</v>
      </c>
    </row>
  </sheetData>
  <mergeCells count="33">
    <mergeCell ref="A2:E2"/>
    <mergeCell ref="A3:B3"/>
    <mergeCell ref="W3:Y3"/>
    <mergeCell ref="A4:A7"/>
    <mergeCell ref="B4:B7"/>
    <mergeCell ref="C4:C7"/>
    <mergeCell ref="D4:D7"/>
    <mergeCell ref="E4:K4"/>
    <mergeCell ref="L4:V4"/>
    <mergeCell ref="W4:W7"/>
    <mergeCell ref="F5:F7"/>
    <mergeCell ref="G5:G7"/>
    <mergeCell ref="A28:B28"/>
    <mergeCell ref="V28:Y28"/>
    <mergeCell ref="Q5:V5"/>
    <mergeCell ref="H6:H7"/>
    <mergeCell ref="I6:I7"/>
    <mergeCell ref="M6:M7"/>
    <mergeCell ref="N6:N7"/>
    <mergeCell ref="O6:P6"/>
    <mergeCell ref="Q6:Q7"/>
    <mergeCell ref="R6:R7"/>
    <mergeCell ref="S6:T6"/>
    <mergeCell ref="U6:U7"/>
    <mergeCell ref="J5:J7"/>
    <mergeCell ref="Y4:Y7"/>
    <mergeCell ref="L5:L7"/>
    <mergeCell ref="M5:P5"/>
    <mergeCell ref="X4:X7"/>
    <mergeCell ref="H5:I5"/>
    <mergeCell ref="E5:E7"/>
    <mergeCell ref="K5:K7"/>
    <mergeCell ref="V6:V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용도별 전력사용량</vt:lpstr>
      <vt:lpstr>2. 제조업종별 전력사용량</vt:lpstr>
      <vt:lpstr>3. 상수도 보급현황</vt:lpstr>
      <vt:lpstr>4. 상수도관</vt:lpstr>
      <vt:lpstr>5. 급수사용량</vt:lpstr>
      <vt:lpstr>6.급수사용료 부과</vt:lpstr>
      <vt:lpstr>7. 하수도 보급률</vt:lpstr>
      <vt:lpstr>8. 하수관거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2023-11-15T08:03:51Z</dcterms:created>
  <dcterms:modified xsi:type="dcterms:W3CDTF">2024-03-13T07:30:16Z</dcterms:modified>
</cp:coreProperties>
</file>